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lsaayman\OneDrive - Western Cape Provincial Parliament\7th Parliament\Replies 2024\04 October 2024\"/>
    </mc:Choice>
  </mc:AlternateContent>
  <xr:revisionPtr revIDLastSave="0" documentId="8_{1874939B-4261-473B-82BA-976663F27140}" xr6:coauthVersionLast="47" xr6:coauthVersionMax="47" xr10:uidLastSave="{00000000-0000-0000-0000-000000000000}"/>
  <bookViews>
    <workbookView xWindow="-120" yWindow="-120" windowWidth="29040" windowHeight="15720" xr2:uid="{5971C301-68A8-4384-BD4D-3E7BBCC76CBA}"/>
  </bookViews>
  <sheets>
    <sheet name="Surrendered &amp; allocated" sheetId="1" r:id="rId1"/>
    <sheet name="Previous" sheetId="2" r:id="rId2"/>
  </sheets>
  <externalReferences>
    <externalReference r:id="rId3"/>
    <externalReference r:id="rId4"/>
    <externalReference r:id="rId5"/>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2" l="1"/>
  <c r="G100" i="2"/>
  <c r="F100" i="2"/>
  <c r="E100" i="2"/>
  <c r="D100" i="2"/>
  <c r="H99" i="2"/>
  <c r="G99" i="2"/>
  <c r="F99" i="2"/>
  <c r="E99" i="2"/>
  <c r="D99" i="2"/>
  <c r="H98" i="2"/>
  <c r="G98" i="2"/>
  <c r="F98" i="2"/>
  <c r="E98" i="2"/>
  <c r="D98" i="2"/>
  <c r="H97" i="2"/>
  <c r="G97" i="2"/>
  <c r="F97" i="2"/>
  <c r="E97" i="2"/>
  <c r="D97" i="2"/>
  <c r="H96" i="2"/>
  <c r="G96" i="2"/>
  <c r="F96" i="2"/>
  <c r="E96" i="2"/>
  <c r="D96" i="2"/>
  <c r="H95" i="2"/>
  <c r="G95" i="2"/>
  <c r="F95" i="2"/>
  <c r="E95" i="2"/>
  <c r="D95" i="2"/>
  <c r="H94" i="2"/>
  <c r="G94" i="2"/>
  <c r="F94" i="2"/>
  <c r="E94" i="2"/>
  <c r="D94" i="2"/>
  <c r="H93" i="2"/>
  <c r="G93" i="2"/>
  <c r="F93" i="2"/>
  <c r="E93" i="2"/>
  <c r="D93" i="2"/>
  <c r="H92" i="2"/>
  <c r="G92" i="2"/>
  <c r="F92" i="2"/>
  <c r="E92" i="2"/>
  <c r="D92" i="2"/>
  <c r="H91" i="2"/>
  <c r="G91" i="2"/>
  <c r="F91" i="2"/>
  <c r="E91" i="2"/>
  <c r="D91" i="2"/>
  <c r="H90" i="2"/>
  <c r="G90" i="2"/>
  <c r="F90" i="2"/>
  <c r="E90" i="2"/>
  <c r="D90" i="2"/>
  <c r="H89" i="2"/>
  <c r="G89" i="2"/>
  <c r="F89" i="2"/>
  <c r="E89" i="2"/>
  <c r="D89" i="2"/>
  <c r="H88" i="2"/>
  <c r="G88" i="2"/>
  <c r="F88" i="2"/>
  <c r="E88" i="2"/>
  <c r="D88" i="2"/>
  <c r="H87" i="2"/>
  <c r="H101" i="2" s="1"/>
  <c r="G87" i="2"/>
  <c r="G101" i="2" s="1"/>
  <c r="F87" i="2"/>
  <c r="F101" i="2" s="1"/>
  <c r="E87" i="2"/>
  <c r="E101" i="2" s="1"/>
  <c r="D87" i="2"/>
  <c r="D101" i="2" s="1"/>
  <c r="F72" i="2"/>
  <c r="H71" i="2"/>
  <c r="G71" i="2"/>
  <c r="F71" i="2"/>
  <c r="E71" i="2"/>
  <c r="D71" i="2"/>
  <c r="H70" i="2"/>
  <c r="G70" i="2"/>
  <c r="F70" i="2"/>
  <c r="E70" i="2"/>
  <c r="D70" i="2"/>
  <c r="D72" i="2" s="1"/>
  <c r="H68" i="2"/>
  <c r="G68" i="2"/>
  <c r="G72" i="2" s="1"/>
  <c r="F68" i="2"/>
  <c r="E68" i="2"/>
  <c r="E72" i="2" s="1"/>
  <c r="D68" i="2"/>
  <c r="H66" i="2"/>
  <c r="G66" i="2"/>
  <c r="F66" i="2"/>
  <c r="E66" i="2"/>
  <c r="D66" i="2"/>
  <c r="H65" i="2"/>
  <c r="G65" i="2"/>
  <c r="G67" i="2" s="1"/>
  <c r="F65" i="2"/>
  <c r="E65" i="2"/>
  <c r="E67" i="2" s="1"/>
  <c r="D65" i="2"/>
  <c r="H63" i="2"/>
  <c r="G63" i="2"/>
  <c r="F63" i="2"/>
  <c r="F67" i="2" s="1"/>
  <c r="E63" i="2"/>
  <c r="D63" i="2"/>
  <c r="D67" i="2" s="1"/>
  <c r="D62" i="2"/>
  <c r="H61" i="2"/>
  <c r="G61" i="2"/>
  <c r="F61" i="2"/>
  <c r="E61" i="2"/>
  <c r="D61" i="2"/>
  <c r="H60" i="2"/>
  <c r="G60" i="2"/>
  <c r="F60" i="2"/>
  <c r="F62" i="2" s="1"/>
  <c r="E60" i="2"/>
  <c r="D60" i="2"/>
  <c r="H58" i="2"/>
  <c r="G58" i="2"/>
  <c r="G62" i="2" s="1"/>
  <c r="F58" i="2"/>
  <c r="E58" i="2"/>
  <c r="E62" i="2" s="1"/>
  <c r="D58" i="2"/>
  <c r="G57" i="2"/>
  <c r="H56" i="2"/>
  <c r="G56" i="2"/>
  <c r="F56" i="2"/>
  <c r="E56" i="2"/>
  <c r="D56" i="2"/>
  <c r="H55" i="2"/>
  <c r="G55" i="2"/>
  <c r="F55" i="2"/>
  <c r="E55" i="2"/>
  <c r="E57" i="2" s="1"/>
  <c r="D55" i="2"/>
  <c r="H53" i="2"/>
  <c r="G53" i="2"/>
  <c r="F53" i="2"/>
  <c r="F57" i="2" s="1"/>
  <c r="E53" i="2"/>
  <c r="D53" i="2"/>
  <c r="D57" i="2" s="1"/>
  <c r="H51" i="2"/>
  <c r="G51" i="2"/>
  <c r="F51" i="2"/>
  <c r="E51" i="2"/>
  <c r="D51" i="2"/>
  <c r="H50" i="2"/>
  <c r="G50" i="2"/>
  <c r="F50" i="2"/>
  <c r="F52" i="2" s="1"/>
  <c r="E50" i="2"/>
  <c r="D50" i="2"/>
  <c r="D52" i="2" s="1"/>
  <c r="H48" i="2"/>
  <c r="G48" i="2"/>
  <c r="G52" i="2" s="1"/>
  <c r="F48" i="2"/>
  <c r="E48" i="2"/>
  <c r="E52" i="2" s="1"/>
  <c r="D48" i="2"/>
  <c r="E47" i="2"/>
  <c r="H46" i="2"/>
  <c r="G46" i="2"/>
  <c r="F46" i="2"/>
  <c r="E46" i="2"/>
  <c r="D46" i="2"/>
  <c r="H45" i="2"/>
  <c r="G45" i="2"/>
  <c r="G47" i="2" s="1"/>
  <c r="F45" i="2"/>
  <c r="E45" i="2"/>
  <c r="D45" i="2"/>
  <c r="H43" i="2"/>
  <c r="G43" i="2"/>
  <c r="F43" i="2"/>
  <c r="F47" i="2" s="1"/>
  <c r="E43" i="2"/>
  <c r="D43" i="2"/>
  <c r="D47" i="2" s="1"/>
  <c r="H41" i="2"/>
  <c r="G41" i="2"/>
  <c r="F41" i="2"/>
  <c r="E41" i="2"/>
  <c r="D41" i="2"/>
  <c r="H40" i="2"/>
  <c r="G40" i="2"/>
  <c r="F40" i="2"/>
  <c r="F42" i="2" s="1"/>
  <c r="E40" i="2"/>
  <c r="D40" i="2"/>
  <c r="D42" i="2" s="1"/>
  <c r="H38" i="2"/>
  <c r="G38" i="2"/>
  <c r="G42" i="2" s="1"/>
  <c r="F38" i="2"/>
  <c r="E38" i="2"/>
  <c r="E42" i="2" s="1"/>
  <c r="D38" i="2"/>
  <c r="H36" i="2"/>
  <c r="G36" i="2"/>
  <c r="F36" i="2"/>
  <c r="E36" i="2"/>
  <c r="D36" i="2"/>
  <c r="H35" i="2"/>
  <c r="G35" i="2"/>
  <c r="G37" i="2" s="1"/>
  <c r="F35" i="2"/>
  <c r="E35" i="2"/>
  <c r="E37" i="2" s="1"/>
  <c r="D35" i="2"/>
  <c r="H33" i="2"/>
  <c r="G33" i="2"/>
  <c r="F33" i="2"/>
  <c r="F37" i="2" s="1"/>
  <c r="E33" i="2"/>
  <c r="D33" i="2"/>
  <c r="D37" i="2" s="1"/>
  <c r="F32" i="2"/>
  <c r="H31" i="2"/>
  <c r="G31" i="2"/>
  <c r="F31" i="2"/>
  <c r="E31" i="2"/>
  <c r="D31" i="2"/>
  <c r="H30" i="2"/>
  <c r="G30" i="2"/>
  <c r="F30" i="2"/>
  <c r="E30" i="2"/>
  <c r="D30" i="2"/>
  <c r="D32" i="2" s="1"/>
  <c r="H28" i="2"/>
  <c r="G28" i="2"/>
  <c r="G32" i="2" s="1"/>
  <c r="F28" i="2"/>
  <c r="E28" i="2"/>
  <c r="E32" i="2" s="1"/>
  <c r="D28" i="2"/>
  <c r="H26" i="2"/>
  <c r="G26" i="2"/>
  <c r="F26" i="2"/>
  <c r="E26" i="2"/>
  <c r="D26" i="2"/>
  <c r="H25" i="2"/>
  <c r="G25" i="2"/>
  <c r="G27" i="2" s="1"/>
  <c r="F25" i="2"/>
  <c r="E25" i="2"/>
  <c r="E27" i="2" s="1"/>
  <c r="D25" i="2"/>
  <c r="H23" i="2"/>
  <c r="G23" i="2"/>
  <c r="F23" i="2"/>
  <c r="F27" i="2" s="1"/>
  <c r="E23" i="2"/>
  <c r="D23" i="2"/>
  <c r="D27" i="2" s="1"/>
  <c r="D22" i="2"/>
  <c r="H21" i="2"/>
  <c r="G21" i="2"/>
  <c r="F21" i="2"/>
  <c r="E21" i="2"/>
  <c r="D21" i="2"/>
  <c r="H20" i="2"/>
  <c r="G20" i="2"/>
  <c r="F20" i="2"/>
  <c r="F22" i="2" s="1"/>
  <c r="E20" i="2"/>
  <c r="D20" i="2"/>
  <c r="H18" i="2"/>
  <c r="G18" i="2"/>
  <c r="G22" i="2" s="1"/>
  <c r="F18" i="2"/>
  <c r="E18" i="2"/>
  <c r="E22" i="2" s="1"/>
  <c r="D18" i="2"/>
  <c r="G17" i="2"/>
  <c r="H16" i="2"/>
  <c r="G16" i="2"/>
  <c r="F16" i="2"/>
  <c r="E16" i="2"/>
  <c r="D16" i="2"/>
  <c r="H15" i="2"/>
  <c r="G15" i="2"/>
  <c r="F15" i="2"/>
  <c r="E15" i="2"/>
  <c r="E17" i="2" s="1"/>
  <c r="D15" i="2"/>
  <c r="H13" i="2"/>
  <c r="G13" i="2"/>
  <c r="F13" i="2"/>
  <c r="F17" i="2" s="1"/>
  <c r="E13" i="2"/>
  <c r="D13" i="2"/>
  <c r="D17" i="2" s="1"/>
  <c r="H11" i="2"/>
  <c r="G11" i="2"/>
  <c r="F11" i="2"/>
  <c r="E11" i="2"/>
  <c r="D11" i="2"/>
  <c r="H10" i="2"/>
  <c r="G10" i="2"/>
  <c r="F10" i="2"/>
  <c r="F12" i="2" s="1"/>
  <c r="E10" i="2"/>
  <c r="D10" i="2"/>
  <c r="D12" i="2" s="1"/>
  <c r="H8" i="2"/>
  <c r="G8" i="2"/>
  <c r="G12" i="2" s="1"/>
  <c r="F8" i="2"/>
  <c r="E8" i="2"/>
  <c r="E12" i="2" s="1"/>
  <c r="D8" i="2"/>
  <c r="E7" i="2"/>
  <c r="H6" i="2"/>
  <c r="G6" i="2"/>
  <c r="F6" i="2"/>
  <c r="E6" i="2"/>
  <c r="D6" i="2"/>
  <c r="H5" i="2"/>
  <c r="G5" i="2"/>
  <c r="G7" i="2" s="1"/>
  <c r="F5" i="2"/>
  <c r="E5" i="2"/>
  <c r="D5" i="2"/>
  <c r="H3" i="2"/>
  <c r="H74" i="2" s="1"/>
  <c r="H77" i="2" s="1"/>
  <c r="G3" i="2"/>
  <c r="G74" i="2" s="1"/>
  <c r="G77" i="2" s="1"/>
  <c r="F3" i="2"/>
  <c r="F74" i="2" s="1"/>
  <c r="F77" i="2" s="1"/>
  <c r="E3" i="2"/>
  <c r="E74" i="2" s="1"/>
  <c r="E77" i="2" s="1"/>
  <c r="D3" i="2"/>
  <c r="D74" i="2" s="1"/>
  <c r="D77" i="2" s="1"/>
  <c r="F68" i="1"/>
  <c r="F5" i="1" s="1"/>
  <c r="E68" i="1"/>
  <c r="E5" i="1" s="1"/>
  <c r="D68" i="1"/>
  <c r="D5" i="1" s="1"/>
  <c r="C68" i="1"/>
  <c r="C5" i="1" s="1"/>
  <c r="B68" i="1"/>
  <c r="B5" i="1" s="1"/>
  <c r="F67" i="1"/>
  <c r="F4" i="1" s="1"/>
  <c r="E67" i="1"/>
  <c r="D67" i="1"/>
  <c r="C67" i="1"/>
  <c r="B67" i="1"/>
  <c r="F62" i="1"/>
  <c r="E62" i="1"/>
  <c r="D62" i="1"/>
  <c r="C62" i="1"/>
  <c r="B62" i="1"/>
  <c r="F58" i="1"/>
  <c r="E58" i="1"/>
  <c r="D58" i="1"/>
  <c r="C58" i="1"/>
  <c r="B58" i="1"/>
  <c r="F54" i="1"/>
  <c r="E54" i="1"/>
  <c r="D54" i="1"/>
  <c r="C54" i="1"/>
  <c r="B54" i="1"/>
  <c r="F50" i="1"/>
  <c r="E50" i="1"/>
  <c r="D50" i="1"/>
  <c r="C50" i="1"/>
  <c r="B50" i="1"/>
  <c r="F46" i="1"/>
  <c r="E46" i="1"/>
  <c r="D46" i="1"/>
  <c r="C46" i="1"/>
  <c r="B46" i="1"/>
  <c r="F42" i="1"/>
  <c r="E42" i="1"/>
  <c r="D42" i="1"/>
  <c r="C42" i="1"/>
  <c r="B42" i="1"/>
  <c r="F38" i="1"/>
  <c r="E38" i="1"/>
  <c r="D38" i="1"/>
  <c r="C38" i="1"/>
  <c r="B38" i="1"/>
  <c r="F34" i="1"/>
  <c r="E34" i="1"/>
  <c r="D34" i="1"/>
  <c r="C34" i="1"/>
  <c r="B34" i="1"/>
  <c r="F30" i="1"/>
  <c r="E30" i="1"/>
  <c r="D30" i="1"/>
  <c r="C30" i="1"/>
  <c r="B30" i="1"/>
  <c r="F26" i="1"/>
  <c r="E26" i="1"/>
  <c r="D26" i="1"/>
  <c r="C26" i="1"/>
  <c r="B26" i="1"/>
  <c r="F22" i="1"/>
  <c r="E22" i="1"/>
  <c r="D22" i="1"/>
  <c r="C22" i="1"/>
  <c r="B22" i="1"/>
  <c r="F18" i="1"/>
  <c r="E18" i="1"/>
  <c r="D18" i="1"/>
  <c r="C18" i="1"/>
  <c r="B18" i="1"/>
  <c r="F14" i="1"/>
  <c r="E14" i="1"/>
  <c r="D14" i="1"/>
  <c r="C14" i="1"/>
  <c r="B14" i="1"/>
  <c r="F10" i="1"/>
  <c r="E10" i="1"/>
  <c r="D10" i="1"/>
  <c r="C10" i="1"/>
  <c r="B10" i="1"/>
  <c r="D7" i="2" l="1"/>
  <c r="F7" i="2"/>
  <c r="C66" i="1"/>
  <c r="C3" i="1" s="1"/>
  <c r="C75" i="1" s="1"/>
  <c r="C77" i="1" s="1"/>
  <c r="E66" i="1"/>
  <c r="E3" i="1" s="1"/>
  <c r="E75" i="1" s="1"/>
  <c r="E77" i="1" s="1"/>
  <c r="F66" i="1"/>
  <c r="F3" i="1" s="1"/>
  <c r="F75" i="1" s="1"/>
  <c r="F77" i="1" s="1"/>
  <c r="D66" i="1"/>
  <c r="D3" i="1" s="1"/>
  <c r="D75" i="1" s="1"/>
  <c r="D77" i="1" s="1"/>
  <c r="B66" i="1"/>
  <c r="B3" i="1" s="1"/>
  <c r="B75" i="1" s="1"/>
  <c r="B77" i="1" s="1"/>
</calcChain>
</file>

<file path=xl/sharedStrings.xml><?xml version="1.0" encoding="utf-8"?>
<sst xmlns="http://schemas.openxmlformats.org/spreadsheetml/2006/main" count="166" uniqueCount="67">
  <si>
    <t>2019/20</t>
  </si>
  <si>
    <t>2020/21</t>
  </si>
  <si>
    <t>2021/22</t>
  </si>
  <si>
    <t>2022/23</t>
  </si>
  <si>
    <t>Over collection of own receipts</t>
  </si>
  <si>
    <t>Under spending</t>
  </si>
  <si>
    <t>Total surrendered (1a)</t>
  </si>
  <si>
    <t>Detailed breakdown (1c)</t>
  </si>
  <si>
    <t>Vote 1</t>
  </si>
  <si>
    <t>Vote 2</t>
  </si>
  <si>
    <t>Vote 3</t>
  </si>
  <si>
    <t>Vote 4</t>
  </si>
  <si>
    <t>Vote 5</t>
  </si>
  <si>
    <t>Vote 6</t>
  </si>
  <si>
    <t>Vote 7</t>
  </si>
  <si>
    <t>Vote 8</t>
  </si>
  <si>
    <t>Vote 9</t>
  </si>
  <si>
    <t>Vote 10</t>
  </si>
  <si>
    <t>Vote 11</t>
  </si>
  <si>
    <t>Vote 12</t>
  </si>
  <si>
    <t>Vote 13</t>
  </si>
  <si>
    <t>Vote 14</t>
  </si>
  <si>
    <t>Total</t>
  </si>
  <si>
    <t>Shaheeds over collection nrs</t>
  </si>
  <si>
    <t>Test</t>
  </si>
  <si>
    <t>Question 1b - MS Word answer</t>
  </si>
  <si>
    <t>What has been funded (2a) and declared (2bii)</t>
  </si>
  <si>
    <t>Total amount surrendered</t>
  </si>
  <si>
    <t>Unspent funds surrendered to the Provincial Revenue Fund (PRF) - 2019/20 to 2023/24</t>
  </si>
  <si>
    <t>Vote</t>
  </si>
  <si>
    <t>Departments (R'000)</t>
  </si>
  <si>
    <t>2023/24</t>
  </si>
  <si>
    <t>Premier</t>
  </si>
  <si>
    <t xml:space="preserve">of which: </t>
  </si>
  <si>
    <t>Compensation of Employees</t>
  </si>
  <si>
    <t>Goods and Services</t>
  </si>
  <si>
    <t>Other</t>
  </si>
  <si>
    <t>Provincial Parliament</t>
  </si>
  <si>
    <t>Provincial Treasury</t>
  </si>
  <si>
    <t>Community Safety</t>
  </si>
  <si>
    <t>Education</t>
  </si>
  <si>
    <t>Health</t>
  </si>
  <si>
    <t>Social Development</t>
  </si>
  <si>
    <t>Mobility *</t>
  </si>
  <si>
    <t>Environmental Affairs and Development Planning</t>
  </si>
  <si>
    <t>Infrastructure *</t>
  </si>
  <si>
    <t>Agriculture</t>
  </si>
  <si>
    <t>Economic Development and Tourism</t>
  </si>
  <si>
    <t>Cultural Affairs and Sport</t>
  </si>
  <si>
    <t>Local Government</t>
  </si>
  <si>
    <t>`</t>
  </si>
  <si>
    <t>Total unspent funds surrendered</t>
  </si>
  <si>
    <r>
      <rPr>
        <b/>
        <sz val="9"/>
        <color theme="1"/>
        <rFont val="Arial"/>
        <family val="2"/>
      </rPr>
      <t>*</t>
    </r>
    <r>
      <rPr>
        <sz val="9"/>
        <color theme="1"/>
        <rFont val="Arial"/>
        <family val="2"/>
      </rPr>
      <t xml:space="preserve"> Post 2022/23 the Department of Transport and Public Works (Vote 10) and Human Settlements (Vote 8) as part of the Refresh process was reconfigured as the Department of Infrastructure (Vote 10) and Mobility (Vote 8)</t>
    </r>
  </si>
  <si>
    <r>
      <rPr>
        <b/>
        <sz val="9"/>
        <color theme="1"/>
        <rFont val="Arial"/>
        <family val="2"/>
      </rPr>
      <t>of which:</t>
    </r>
    <r>
      <rPr>
        <sz val="9"/>
        <color theme="1"/>
        <rFont val="Arial"/>
        <family val="2"/>
      </rPr>
      <t xml:space="preserve"> </t>
    </r>
    <r>
      <rPr>
        <b/>
        <sz val="9"/>
        <color theme="1"/>
        <rFont val="Arial"/>
        <family val="2"/>
      </rPr>
      <t>Compensation of Empoyees (CoE)</t>
    </r>
  </si>
  <si>
    <t>2014/15</t>
  </si>
  <si>
    <t>2015/16</t>
  </si>
  <si>
    <t>2016/17</t>
  </si>
  <si>
    <t>2017/18</t>
  </si>
  <si>
    <t>2018/19</t>
  </si>
  <si>
    <t>Human Settlements</t>
  </si>
  <si>
    <t>Transport and Public Works</t>
  </si>
  <si>
    <t>Total unspent CoE funds surrendered</t>
  </si>
  <si>
    <t xml:space="preserve">Source: Western Cape Departmental audited Annual Financial Statements </t>
  </si>
  <si>
    <t>Surrendering of Funds to the PRF</t>
  </si>
  <si>
    <t>Less:  Roll overs in the individual Adj Budgets</t>
  </si>
  <si>
    <t>Question 2bii - answered in the word document</t>
  </si>
  <si>
    <t>Surplus - have been allocated in various Main Budgets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</si>
</sst>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numFmt numFmtId="165" formatCode="_-* #,##0_-;\-* #,##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1"/>
      <color theme="1"/>
      <name val="Arial"/>
      <family val="2"/>
    </font>
    <font>
      <sz val="9"/>
      <color theme="1"/>
      <name val="Arial"/>
      <family val="2"/>
    </font>
    <font>
      <b/>
      <sz val="9"/>
      <color theme="1"/>
      <name val="Arial"/>
      <family val="2"/>
    </font>
  </fonts>
  <fills count="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auto="1"/>
      </top>
      <bottom style="double">
        <color auto="1"/>
      </bottom>
      <diagonal/>
    </border>
    <border>
      <left/>
      <right/>
      <top style="double">
        <color auto="1"/>
      </top>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164" fontId="2" fillId="0" borderId="0" xfId="0" applyNumberFormat="1" applyFont="1"/>
    <xf numFmtId="164" fontId="0" fillId="0" borderId="0" xfId="0" applyNumberFormat="1"/>
    <xf numFmtId="164" fontId="0" fillId="0" borderId="0" xfId="0" applyNumberFormat="1" applyAlignment="1">
      <alignment horizontal="left" indent="1"/>
    </xf>
    <xf numFmtId="164" fontId="0" fillId="0" borderId="1" xfId="0" applyNumberFormat="1" applyBorder="1"/>
    <xf numFmtId="164" fontId="0" fillId="0" borderId="2" xfId="0" applyNumberFormat="1" applyBorder="1"/>
    <xf numFmtId="164" fontId="0" fillId="0" borderId="3" xfId="0" applyNumberFormat="1" applyBorder="1"/>
    <xf numFmtId="164" fontId="0" fillId="0" borderId="4" xfId="0" applyNumberFormat="1" applyBorder="1"/>
    <xf numFmtId="164" fontId="0" fillId="0" borderId="5" xfId="0" applyNumberFormat="1" applyBorder="1"/>
    <xf numFmtId="164" fontId="0" fillId="0" borderId="6" xfId="0" applyNumberFormat="1" applyBorder="1"/>
    <xf numFmtId="164" fontId="0" fillId="2" borderId="0" xfId="0" applyNumberFormat="1" applyFill="1"/>
    <xf numFmtId="164" fontId="0" fillId="2" borderId="0" xfId="0" applyNumberFormat="1" applyFill="1" applyAlignment="1">
      <alignment horizontal="left" indent="1"/>
    </xf>
    <xf numFmtId="0" fontId="5" fillId="0" borderId="0" xfId="0" applyFont="1"/>
    <xf numFmtId="0" fontId="6" fillId="3" borderId="8" xfId="0" applyFont="1" applyFill="1" applyBorder="1" applyAlignment="1">
      <alignment horizontal="center" wrapText="1"/>
    </xf>
    <xf numFmtId="0" fontId="6" fillId="3" borderId="5" xfId="0" applyFont="1" applyFill="1" applyBorder="1" applyAlignment="1">
      <alignment wrapText="1"/>
    </xf>
    <xf numFmtId="165" fontId="6" fillId="3" borderId="5" xfId="1" quotePrefix="1" applyNumberFormat="1" applyFont="1" applyFill="1" applyBorder="1" applyAlignment="1">
      <alignment horizontal="right"/>
    </xf>
    <xf numFmtId="0" fontId="5" fillId="0" borderId="0" xfId="0" applyFont="1" applyAlignment="1">
      <alignment wrapText="1"/>
    </xf>
    <xf numFmtId="0" fontId="6" fillId="0" borderId="0" xfId="0" applyFont="1" applyAlignment="1">
      <alignment horizontal="center"/>
    </xf>
    <xf numFmtId="0" fontId="6" fillId="0" borderId="0" xfId="0" applyFont="1" applyAlignment="1">
      <alignment wrapText="1"/>
    </xf>
    <xf numFmtId="165" fontId="6" fillId="0" borderId="0" xfId="1" applyNumberFormat="1" applyFont="1"/>
    <xf numFmtId="0" fontId="6" fillId="0" borderId="0" xfId="0" applyFont="1"/>
    <xf numFmtId="0" fontId="5" fillId="0" borderId="0" xfId="0" applyFont="1" applyAlignment="1">
      <alignment horizontal="center"/>
    </xf>
    <xf numFmtId="0" fontId="5" fillId="0" borderId="0" xfId="0" applyFont="1" applyAlignment="1">
      <alignment horizontal="left" wrapText="1" indent="1"/>
    </xf>
    <xf numFmtId="165" fontId="5" fillId="0" borderId="0" xfId="1" applyNumberFormat="1" applyFont="1" applyBorder="1"/>
    <xf numFmtId="0" fontId="5" fillId="0" borderId="1" xfId="0" applyFont="1" applyBorder="1" applyAlignment="1">
      <alignment horizontal="left" wrapText="1" indent="1"/>
    </xf>
    <xf numFmtId="165" fontId="5" fillId="0" borderId="2" xfId="1" applyNumberFormat="1" applyFont="1" applyBorder="1"/>
    <xf numFmtId="165" fontId="5" fillId="0" borderId="3" xfId="1" applyNumberFormat="1" applyFont="1" applyBorder="1"/>
    <xf numFmtId="0" fontId="5" fillId="0" borderId="9" xfId="0" applyFont="1" applyBorder="1" applyAlignment="1">
      <alignment horizontal="left" wrapText="1" indent="1"/>
    </xf>
    <xf numFmtId="165" fontId="5" fillId="0" borderId="10" xfId="1" applyNumberFormat="1" applyFont="1" applyBorder="1"/>
    <xf numFmtId="0" fontId="5" fillId="0" borderId="4" xfId="0" applyFont="1" applyBorder="1" applyAlignment="1">
      <alignment horizontal="left" wrapText="1" indent="1"/>
    </xf>
    <xf numFmtId="165" fontId="5" fillId="0" borderId="5" xfId="1" applyNumberFormat="1" applyFont="1" applyBorder="1"/>
    <xf numFmtId="165" fontId="5" fillId="0" borderId="6" xfId="1" applyNumberFormat="1" applyFont="1" applyBorder="1"/>
    <xf numFmtId="165" fontId="5" fillId="0" borderId="0" xfId="1" applyNumberFormat="1" applyFont="1"/>
    <xf numFmtId="0" fontId="6" fillId="0" borderId="11" xfId="0" applyFont="1" applyBorder="1" applyAlignment="1">
      <alignment horizontal="left"/>
    </xf>
    <xf numFmtId="0" fontId="6" fillId="0" borderId="11" xfId="0" applyFont="1" applyBorder="1" applyAlignment="1">
      <alignment wrapText="1"/>
    </xf>
    <xf numFmtId="165" fontId="6" fillId="0" borderId="11" xfId="1" applyNumberFormat="1" applyFont="1" applyBorder="1"/>
    <xf numFmtId="0" fontId="5" fillId="0" borderId="0" xfId="0" applyFont="1" applyAlignment="1">
      <alignment horizontal="left" wrapText="1"/>
    </xf>
    <xf numFmtId="165" fontId="5" fillId="0" borderId="0" xfId="0" applyNumberFormat="1" applyFont="1" applyAlignment="1">
      <alignment horizontal="left" wrapText="1"/>
    </xf>
    <xf numFmtId="0" fontId="5" fillId="0" borderId="5" xfId="0" applyFont="1" applyBorder="1" applyAlignment="1">
      <alignment horizontal="left" wrapText="1"/>
    </xf>
    <xf numFmtId="0" fontId="5" fillId="3" borderId="8" xfId="0" applyFont="1" applyFill="1" applyBorder="1" applyAlignment="1">
      <alignment wrapText="1"/>
    </xf>
    <xf numFmtId="165" fontId="6" fillId="3" borderId="8" xfId="1" applyNumberFormat="1" applyFont="1" applyFill="1" applyBorder="1" applyAlignment="1">
      <alignment horizontal="right"/>
    </xf>
    <xf numFmtId="49" fontId="2" fillId="0" borderId="0" xfId="0" applyNumberFormat="1" applyFont="1" applyAlignment="1">
      <alignment horizontal="center"/>
    </xf>
    <xf numFmtId="164" fontId="0" fillId="0" borderId="0" xfId="0" applyNumberFormat="1" applyAlignment="1">
      <alignment vertical="center" wrapText="1"/>
    </xf>
    <xf numFmtId="164" fontId="0" fillId="0" borderId="7" xfId="0" applyNumberFormat="1" applyBorder="1" applyAlignment="1">
      <alignment vertical="center"/>
    </xf>
    <xf numFmtId="164" fontId="0" fillId="0" borderId="0" xfId="0" applyNumberFormat="1" applyAlignment="1">
      <alignment vertical="center"/>
    </xf>
    <xf numFmtId="0" fontId="4" fillId="0" borderId="5" xfId="0" applyFont="1" applyBorder="1" applyAlignment="1">
      <alignment horizontal="left" wrapText="1"/>
    </xf>
    <xf numFmtId="0" fontId="5" fillId="0" borderId="12" xfId="0" applyFont="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54445817\Documents\Shaheed\Co%20ordination\IYM\Audited%20IYM%20Models\WC%20Audited%20IYM%202019-20.xlsm" TargetMode="External"/><Relationship Id="rId1" Type="http://schemas.openxmlformats.org/officeDocument/2006/relationships/externalLinkPath" Target="file:///C:\Users\54445817\Documents\Shaheed\Co%20ordination\IYM\Audited%20IYM%20Models\WC%20Audited%20IYM%202019-20.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54445817\Documents\Shaheed\Co%20ordination\IYM\Audited%20IYM%20Models\WC%20Audited%20IYM%202020-21.xlsm" TargetMode="External"/><Relationship Id="rId1" Type="http://schemas.openxmlformats.org/officeDocument/2006/relationships/externalLinkPath" Target="file:///C:\Users\54445817\Documents\Shaheed\Co%20ordination\IYM\Audited%20IYM%20Models\WC%20Audited%20IYM%202020-21.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54445817\Documents\Shaheed\Co%20ordination\IYM\Audited%20IYM%20Models\WC%20Audited%20IYM%202021-22.xlsm" TargetMode="External"/><Relationship Id="rId1" Type="http://schemas.openxmlformats.org/officeDocument/2006/relationships/externalLinkPath" Target="file:///C:\Users\54445817\Documents\Shaheed\Co%20ordination\IYM\Audited%20IYM%20Models\WC%20Audited%20IYM%202021-22.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54445817\Documents\Shaheed\Co%20ordination\IYM\Audited%20IYM%20Models\WC%20Audited%20IYM%202022-23.xlsm" TargetMode="External"/><Relationship Id="rId1" Type="http://schemas.openxmlformats.org/officeDocument/2006/relationships/externalLinkPath" Target="file:///C:\Users\54445817\Documents\Shaheed\Co%20ordination\IYM\Audited%20IYM%20Models\WC%20Audited%20IYM%202022-23.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54445817\Documents\Shaheed\Co%20ordination\IYM\Audited%20IYM%20Models\WC%20Audited%20IYM%202023-24.xlsm" TargetMode="External"/><Relationship Id="rId1" Type="http://schemas.openxmlformats.org/officeDocument/2006/relationships/externalLinkPath" Target="file:///C:\Users\54445817\Documents\Shaheed\Co%20ordination\IYM\Audited%20IYM%20Models\WC%20Audited%20IYM%202023-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tSet"/>
      <sheetName val="General"/>
      <sheetName val="Settings"/>
      <sheetName val="Programm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Own Receipts"/>
      <sheetName val="C-Grants"/>
      <sheetName val="Suspense Accounts"/>
      <sheetName val="Deviations"/>
      <sheetName val="Help"/>
      <sheetName val="Analysis"/>
      <sheetName val="Metadata"/>
    </sheetNames>
    <sheetDataSet>
      <sheetData sheetId="0" refreshError="1"/>
      <sheetData sheetId="1" refreshError="1"/>
      <sheetData sheetId="2" refreshError="1"/>
      <sheetData sheetId="3" refreshError="1"/>
      <sheetData sheetId="4">
        <row r="44">
          <cell r="AC44">
            <v>432010</v>
          </cell>
        </row>
      </sheetData>
      <sheetData sheetId="5">
        <row r="44">
          <cell r="AC44">
            <v>203634</v>
          </cell>
        </row>
        <row r="48">
          <cell r="AC48">
            <v>150700</v>
          </cell>
        </row>
        <row r="51">
          <cell r="AC51">
            <v>46029</v>
          </cell>
        </row>
      </sheetData>
      <sheetData sheetId="6">
        <row r="44">
          <cell r="AC44">
            <v>78768</v>
          </cell>
        </row>
        <row r="48">
          <cell r="AC48">
            <v>-7430</v>
          </cell>
        </row>
        <row r="51">
          <cell r="AC51">
            <v>125058</v>
          </cell>
        </row>
      </sheetData>
      <sheetData sheetId="7">
        <row r="44">
          <cell r="AC44">
            <v>29448</v>
          </cell>
        </row>
        <row r="48">
          <cell r="AC48">
            <v>10162</v>
          </cell>
        </row>
        <row r="51">
          <cell r="AC51">
            <v>14655</v>
          </cell>
        </row>
      </sheetData>
      <sheetData sheetId="8">
        <row r="44">
          <cell r="AC44">
            <v>21757</v>
          </cell>
        </row>
        <row r="48">
          <cell r="AC48">
            <v>8363</v>
          </cell>
        </row>
        <row r="51">
          <cell r="AC51">
            <v>12888</v>
          </cell>
        </row>
      </sheetData>
      <sheetData sheetId="9">
        <row r="44">
          <cell r="AC44">
            <v>15129</v>
          </cell>
        </row>
        <row r="48">
          <cell r="AC48">
            <v>7148</v>
          </cell>
        </row>
        <row r="51">
          <cell r="AC51">
            <v>7471</v>
          </cell>
        </row>
      </sheetData>
      <sheetData sheetId="10">
        <row r="44">
          <cell r="AC44">
            <v>9244</v>
          </cell>
        </row>
        <row r="48">
          <cell r="AC48">
            <v>3503</v>
          </cell>
        </row>
        <row r="51">
          <cell r="AC51">
            <v>4084</v>
          </cell>
        </row>
      </sheetData>
      <sheetData sheetId="11">
        <row r="44">
          <cell r="AC44">
            <v>6408</v>
          </cell>
        </row>
        <row r="48">
          <cell r="AC48">
            <v>4800</v>
          </cell>
        </row>
        <row r="51">
          <cell r="AC51">
            <v>1505</v>
          </cell>
        </row>
      </sheetData>
      <sheetData sheetId="12">
        <row r="44">
          <cell r="AC44">
            <v>349</v>
          </cell>
        </row>
        <row r="48">
          <cell r="AC48">
            <v>149</v>
          </cell>
        </row>
        <row r="51">
          <cell r="AC51">
            <v>122</v>
          </cell>
        </row>
      </sheetData>
      <sheetData sheetId="13">
        <row r="44">
          <cell r="AC44">
            <v>9890</v>
          </cell>
        </row>
        <row r="48">
          <cell r="AC48">
            <v>3936</v>
          </cell>
        </row>
        <row r="51">
          <cell r="AC51">
            <v>5609</v>
          </cell>
        </row>
      </sheetData>
      <sheetData sheetId="14">
        <row r="44">
          <cell r="AC44">
            <v>10469</v>
          </cell>
        </row>
        <row r="48">
          <cell r="AC48">
            <v>0</v>
          </cell>
        </row>
        <row r="51">
          <cell r="AC51">
            <v>266</v>
          </cell>
        </row>
      </sheetData>
      <sheetData sheetId="15">
        <row r="44">
          <cell r="AC44">
            <v>19009</v>
          </cell>
        </row>
        <row r="48">
          <cell r="AC48">
            <v>0</v>
          </cell>
        </row>
        <row r="51">
          <cell r="AC51">
            <v>16968</v>
          </cell>
        </row>
      </sheetData>
      <sheetData sheetId="16">
        <row r="44">
          <cell r="AC44">
            <v>12480</v>
          </cell>
        </row>
        <row r="48">
          <cell r="AC48">
            <v>7565</v>
          </cell>
        </row>
        <row r="51">
          <cell r="AC51">
            <v>3753</v>
          </cell>
        </row>
      </sheetData>
      <sheetData sheetId="17">
        <row r="44">
          <cell r="AC44">
            <v>9879</v>
          </cell>
        </row>
        <row r="48">
          <cell r="AC48">
            <v>7682</v>
          </cell>
        </row>
        <row r="51">
          <cell r="AC51">
            <v>1882</v>
          </cell>
        </row>
      </sheetData>
      <sheetData sheetId="18">
        <row r="44">
          <cell r="AC44">
            <v>5546</v>
          </cell>
        </row>
        <row r="48">
          <cell r="AC48">
            <v>4857</v>
          </cell>
        </row>
        <row r="51">
          <cell r="AC51">
            <v>689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tSet"/>
      <sheetName val="General"/>
      <sheetName val="Settings"/>
      <sheetName val="Programm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Own Receipts"/>
      <sheetName val="C-Grants"/>
      <sheetName val="Suspense Accounts"/>
      <sheetName val="Deviations"/>
      <sheetName val="Help"/>
      <sheetName val="Analysis"/>
      <sheetName val="Metadata"/>
    </sheetNames>
    <sheetDataSet>
      <sheetData sheetId="0" refreshError="1"/>
      <sheetData sheetId="1" refreshError="1"/>
      <sheetData sheetId="2" refreshError="1"/>
      <sheetData sheetId="3" refreshError="1"/>
      <sheetData sheetId="4">
        <row r="44">
          <cell r="AC44">
            <v>1106859</v>
          </cell>
        </row>
      </sheetData>
      <sheetData sheetId="5">
        <row r="44">
          <cell r="AC44">
            <v>556321</v>
          </cell>
        </row>
        <row r="48">
          <cell r="AC48">
            <v>14772</v>
          </cell>
        </row>
        <row r="51">
          <cell r="AC51">
            <v>125222</v>
          </cell>
        </row>
      </sheetData>
      <sheetData sheetId="6">
        <row r="44">
          <cell r="AC44">
            <v>250013</v>
          </cell>
        </row>
        <row r="48">
          <cell r="AC48">
            <v>118388</v>
          </cell>
        </row>
        <row r="51">
          <cell r="AC51">
            <v>83772</v>
          </cell>
        </row>
      </sheetData>
      <sheetData sheetId="7">
        <row r="44">
          <cell r="AC44">
            <v>13491</v>
          </cell>
        </row>
        <row r="48">
          <cell r="AC48">
            <v>965</v>
          </cell>
        </row>
        <row r="51">
          <cell r="AC51">
            <v>1029</v>
          </cell>
        </row>
      </sheetData>
      <sheetData sheetId="8">
        <row r="44">
          <cell r="AC44">
            <v>6593</v>
          </cell>
        </row>
        <row r="48">
          <cell r="AC48">
            <v>293</v>
          </cell>
        </row>
        <row r="51">
          <cell r="AC51">
            <v>6218</v>
          </cell>
        </row>
      </sheetData>
      <sheetData sheetId="9">
        <row r="44">
          <cell r="AC44">
            <v>13536</v>
          </cell>
        </row>
        <row r="48">
          <cell r="AC48">
            <v>4174</v>
          </cell>
        </row>
        <row r="51">
          <cell r="AC51">
            <v>5855</v>
          </cell>
        </row>
      </sheetData>
      <sheetData sheetId="10">
        <row r="44">
          <cell r="AC44">
            <v>12112</v>
          </cell>
        </row>
        <row r="48">
          <cell r="AC48">
            <v>0</v>
          </cell>
        </row>
        <row r="51">
          <cell r="AC51">
            <v>8707</v>
          </cell>
        </row>
      </sheetData>
      <sheetData sheetId="11">
        <row r="44">
          <cell r="AC44">
            <v>11163</v>
          </cell>
        </row>
        <row r="48">
          <cell r="AC48">
            <v>1302</v>
          </cell>
        </row>
        <row r="51">
          <cell r="AC51">
            <v>2017</v>
          </cell>
        </row>
      </sheetData>
      <sheetData sheetId="12">
        <row r="44">
          <cell r="AC44">
            <v>76901</v>
          </cell>
        </row>
        <row r="48">
          <cell r="AC48">
            <v>5916</v>
          </cell>
        </row>
        <row r="51">
          <cell r="AC51">
            <v>185</v>
          </cell>
        </row>
      </sheetData>
      <sheetData sheetId="13">
        <row r="44">
          <cell r="AC44">
            <v>4781</v>
          </cell>
        </row>
        <row r="48">
          <cell r="AC48">
            <v>1098</v>
          </cell>
        </row>
        <row r="51">
          <cell r="AC51">
            <v>2533</v>
          </cell>
        </row>
      </sheetData>
      <sheetData sheetId="14">
        <row r="44">
          <cell r="AC44">
            <v>131937</v>
          </cell>
        </row>
        <row r="48">
          <cell r="AC48">
            <v>42618</v>
          </cell>
        </row>
        <row r="51">
          <cell r="AC51">
            <v>17494</v>
          </cell>
        </row>
      </sheetData>
      <sheetData sheetId="15">
        <row r="44">
          <cell r="AC44">
            <v>10947</v>
          </cell>
        </row>
        <row r="48">
          <cell r="AC48">
            <v>0</v>
          </cell>
        </row>
        <row r="51">
          <cell r="AC51">
            <v>10947</v>
          </cell>
        </row>
      </sheetData>
      <sheetData sheetId="16">
        <row r="44">
          <cell r="AC44">
            <v>4175</v>
          </cell>
        </row>
        <row r="48">
          <cell r="AC48">
            <v>77</v>
          </cell>
        </row>
        <row r="51">
          <cell r="AC51">
            <v>3885</v>
          </cell>
        </row>
      </sheetData>
      <sheetData sheetId="17">
        <row r="44">
          <cell r="AC44">
            <v>10351</v>
          </cell>
        </row>
        <row r="48">
          <cell r="AC48">
            <v>1096</v>
          </cell>
        </row>
        <row r="51">
          <cell r="AC51">
            <v>7178</v>
          </cell>
        </row>
      </sheetData>
      <sheetData sheetId="18">
        <row r="44">
          <cell r="AC44">
            <v>4538</v>
          </cell>
        </row>
        <row r="48">
          <cell r="AC48">
            <v>145</v>
          </cell>
        </row>
        <row r="51">
          <cell r="AC51">
            <v>22</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tSet"/>
      <sheetName val="General"/>
      <sheetName val="Settings"/>
      <sheetName val="Programm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Own Receipts"/>
      <sheetName val="C-Grants"/>
      <sheetName val="Suspense Accounts"/>
      <sheetName val="Deviations"/>
      <sheetName val="Help"/>
      <sheetName val="Analysis"/>
      <sheetName val="Metadata"/>
    </sheetNames>
    <sheetDataSet>
      <sheetData sheetId="0" refreshError="1"/>
      <sheetData sheetId="1" refreshError="1"/>
      <sheetData sheetId="2" refreshError="1"/>
      <sheetData sheetId="3" refreshError="1"/>
      <sheetData sheetId="4">
        <row r="44">
          <cell r="AC44">
            <v>597384.84892000258</v>
          </cell>
        </row>
      </sheetData>
      <sheetData sheetId="5">
        <row r="44">
          <cell r="AC44">
            <v>32346.848920000019</v>
          </cell>
        </row>
        <row r="48">
          <cell r="AC48">
            <v>1765</v>
          </cell>
        </row>
        <row r="51">
          <cell r="AC51">
            <v>24859</v>
          </cell>
        </row>
      </sheetData>
      <sheetData sheetId="6">
        <row r="44">
          <cell r="AC44">
            <v>273909</v>
          </cell>
        </row>
        <row r="48">
          <cell r="AC48">
            <v>99852</v>
          </cell>
        </row>
        <row r="51">
          <cell r="AC51">
            <v>150631</v>
          </cell>
        </row>
      </sheetData>
      <sheetData sheetId="7">
        <row r="44">
          <cell r="AC44">
            <v>20388</v>
          </cell>
        </row>
        <row r="48">
          <cell r="AC48">
            <v>0</v>
          </cell>
        </row>
        <row r="51">
          <cell r="AC51">
            <v>1549</v>
          </cell>
        </row>
      </sheetData>
      <sheetData sheetId="8">
        <row r="44">
          <cell r="AC44">
            <v>42509</v>
          </cell>
        </row>
        <row r="48">
          <cell r="AC48">
            <v>9922</v>
          </cell>
        </row>
        <row r="51">
          <cell r="AC51">
            <v>18787</v>
          </cell>
        </row>
      </sheetData>
      <sheetData sheetId="9">
        <row r="44">
          <cell r="AC44">
            <v>21365</v>
          </cell>
        </row>
        <row r="48">
          <cell r="AC48">
            <v>5796</v>
          </cell>
        </row>
        <row r="51">
          <cell r="AC51">
            <v>5645</v>
          </cell>
        </row>
      </sheetData>
      <sheetData sheetId="10">
        <row r="44">
          <cell r="AC44">
            <v>17604</v>
          </cell>
        </row>
        <row r="48">
          <cell r="AC48">
            <v>988</v>
          </cell>
        </row>
        <row r="51">
          <cell r="AC51">
            <v>10663</v>
          </cell>
        </row>
      </sheetData>
      <sheetData sheetId="11">
        <row r="44">
          <cell r="AC44">
            <v>8636</v>
          </cell>
        </row>
        <row r="48">
          <cell r="AC48">
            <v>3628</v>
          </cell>
        </row>
        <row r="51">
          <cell r="AC51">
            <v>4681</v>
          </cell>
        </row>
      </sheetData>
      <sheetData sheetId="12">
        <row r="44">
          <cell r="AC44">
            <v>17474</v>
          </cell>
        </row>
        <row r="48">
          <cell r="AC48">
            <v>88</v>
          </cell>
        </row>
        <row r="51">
          <cell r="AC51">
            <v>9672</v>
          </cell>
        </row>
      </sheetData>
      <sheetData sheetId="13">
        <row r="44">
          <cell r="AC44">
            <v>3750</v>
          </cell>
        </row>
        <row r="48">
          <cell r="AC48">
            <v>599</v>
          </cell>
        </row>
        <row r="51">
          <cell r="AC51">
            <v>1602</v>
          </cell>
        </row>
      </sheetData>
      <sheetData sheetId="14">
        <row r="44">
          <cell r="AC44">
            <v>111691.00000000023</v>
          </cell>
        </row>
        <row r="48">
          <cell r="AC48">
            <v>2034</v>
          </cell>
        </row>
        <row r="51">
          <cell r="AC51">
            <v>34161</v>
          </cell>
        </row>
      </sheetData>
      <sheetData sheetId="15">
        <row r="44">
          <cell r="AC44">
            <v>18102</v>
          </cell>
        </row>
        <row r="48">
          <cell r="AC48">
            <v>0</v>
          </cell>
        </row>
        <row r="51">
          <cell r="AC51">
            <v>14830</v>
          </cell>
        </row>
      </sheetData>
      <sheetData sheetId="16">
        <row r="44">
          <cell r="AC44">
            <v>6503</v>
          </cell>
        </row>
        <row r="48">
          <cell r="AC48">
            <v>1949</v>
          </cell>
        </row>
        <row r="51">
          <cell r="AC51">
            <v>4102</v>
          </cell>
        </row>
      </sheetData>
      <sheetData sheetId="17">
        <row r="44">
          <cell r="AC44">
            <v>10932</v>
          </cell>
        </row>
        <row r="48">
          <cell r="AC48">
            <v>5831</v>
          </cell>
        </row>
        <row r="51">
          <cell r="AC51">
            <v>3964</v>
          </cell>
        </row>
      </sheetData>
      <sheetData sheetId="18">
        <row r="44">
          <cell r="AC44">
            <v>12175</v>
          </cell>
        </row>
        <row r="48">
          <cell r="AC48">
            <v>2393</v>
          </cell>
        </row>
        <row r="51">
          <cell r="AC51">
            <v>4481</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tSet"/>
      <sheetName val="General"/>
      <sheetName val="Settings"/>
      <sheetName val="Programm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Own Receipts"/>
      <sheetName val="C-Grants"/>
      <sheetName val="Suspense Accounts"/>
      <sheetName val="Deviations"/>
      <sheetName val="Help"/>
      <sheetName val="Analysis"/>
      <sheetName val="Metadata"/>
    </sheetNames>
    <sheetDataSet>
      <sheetData sheetId="0" refreshError="1"/>
      <sheetData sheetId="1" refreshError="1"/>
      <sheetData sheetId="2" refreshError="1"/>
      <sheetData sheetId="3" refreshError="1"/>
      <sheetData sheetId="4">
        <row r="44">
          <cell r="AC44">
            <v>582813</v>
          </cell>
        </row>
      </sheetData>
      <sheetData sheetId="5">
        <row r="44">
          <cell r="AC44">
            <v>36985</v>
          </cell>
        </row>
        <row r="48">
          <cell r="AC48">
            <v>0</v>
          </cell>
        </row>
        <row r="51">
          <cell r="AC51">
            <v>29462</v>
          </cell>
        </row>
      </sheetData>
      <sheetData sheetId="6">
        <row r="44">
          <cell r="AC44">
            <v>180030</v>
          </cell>
        </row>
        <row r="48">
          <cell r="AC48">
            <v>238603</v>
          </cell>
        </row>
        <row r="51">
          <cell r="AC51">
            <v>-232748</v>
          </cell>
        </row>
      </sheetData>
      <sheetData sheetId="7">
        <row r="44">
          <cell r="AC44">
            <v>8578</v>
          </cell>
        </row>
        <row r="48">
          <cell r="AC48">
            <v>6805</v>
          </cell>
        </row>
        <row r="51">
          <cell r="AC51">
            <v>509</v>
          </cell>
        </row>
      </sheetData>
      <sheetData sheetId="8">
        <row r="44">
          <cell r="AC44">
            <v>21180</v>
          </cell>
        </row>
        <row r="48">
          <cell r="AC48">
            <v>4258</v>
          </cell>
        </row>
        <row r="51">
          <cell r="AC51">
            <v>7463</v>
          </cell>
        </row>
      </sheetData>
      <sheetData sheetId="9">
        <row r="44">
          <cell r="AC44">
            <v>19283</v>
          </cell>
        </row>
        <row r="48">
          <cell r="AC48">
            <v>4046</v>
          </cell>
        </row>
        <row r="51">
          <cell r="AC51">
            <v>7303</v>
          </cell>
        </row>
      </sheetData>
      <sheetData sheetId="10">
        <row r="44">
          <cell r="AC44">
            <v>1770</v>
          </cell>
        </row>
        <row r="48">
          <cell r="AC48">
            <v>238</v>
          </cell>
        </row>
        <row r="51">
          <cell r="AC51">
            <v>1532</v>
          </cell>
        </row>
      </sheetData>
      <sheetData sheetId="11">
        <row r="44">
          <cell r="AC44">
            <v>8426</v>
          </cell>
        </row>
        <row r="48">
          <cell r="AC48">
            <v>5533</v>
          </cell>
        </row>
        <row r="51">
          <cell r="AC51">
            <v>2893</v>
          </cell>
        </row>
      </sheetData>
      <sheetData sheetId="12">
        <row r="44">
          <cell r="AC44">
            <v>223156</v>
          </cell>
        </row>
        <row r="48">
          <cell r="AC48">
            <v>2395</v>
          </cell>
        </row>
        <row r="51">
          <cell r="AC51">
            <v>1396</v>
          </cell>
        </row>
      </sheetData>
      <sheetData sheetId="13">
        <row r="44">
          <cell r="AC44">
            <v>4925</v>
          </cell>
        </row>
        <row r="48">
          <cell r="AC48">
            <v>3680</v>
          </cell>
        </row>
        <row r="51">
          <cell r="AC51">
            <v>1245</v>
          </cell>
        </row>
      </sheetData>
      <sheetData sheetId="14">
        <row r="44">
          <cell r="AC44">
            <v>22736</v>
          </cell>
        </row>
        <row r="48">
          <cell r="AC48">
            <v>0</v>
          </cell>
        </row>
        <row r="51">
          <cell r="AC51">
            <v>6532</v>
          </cell>
        </row>
      </sheetData>
      <sheetData sheetId="15">
        <row r="44">
          <cell r="AC44">
            <v>14006</v>
          </cell>
        </row>
        <row r="48">
          <cell r="AC48">
            <v>1004</v>
          </cell>
        </row>
        <row r="51">
          <cell r="AC51">
            <v>13002</v>
          </cell>
        </row>
      </sheetData>
      <sheetData sheetId="16">
        <row r="44">
          <cell r="AC44">
            <v>7147</v>
          </cell>
        </row>
        <row r="48">
          <cell r="AC48">
            <v>1603</v>
          </cell>
        </row>
        <row r="51">
          <cell r="AC51">
            <v>2980</v>
          </cell>
        </row>
      </sheetData>
      <sheetData sheetId="17">
        <row r="44">
          <cell r="AC44">
            <v>21680</v>
          </cell>
        </row>
        <row r="48">
          <cell r="AC48">
            <v>8001</v>
          </cell>
        </row>
        <row r="51">
          <cell r="AC51">
            <v>13157</v>
          </cell>
        </row>
      </sheetData>
      <sheetData sheetId="18">
        <row r="44">
          <cell r="AC44">
            <v>12911</v>
          </cell>
        </row>
        <row r="48">
          <cell r="AC48">
            <v>2531</v>
          </cell>
        </row>
        <row r="51">
          <cell r="AC51">
            <v>9356</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tSet"/>
      <sheetName val="General"/>
      <sheetName val="Settings"/>
      <sheetName val="Programm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Own Receipts"/>
      <sheetName val="C-Grants"/>
      <sheetName val="Suspense Accounts"/>
      <sheetName val="Deviations"/>
      <sheetName val="Help"/>
      <sheetName val="Analysis"/>
      <sheetName val="Metadata"/>
    </sheetNames>
    <sheetDataSet>
      <sheetData sheetId="0"/>
      <sheetData sheetId="1"/>
      <sheetData sheetId="2"/>
      <sheetData sheetId="3"/>
      <sheetData sheetId="4">
        <row r="44">
          <cell r="AC44">
            <v>748413</v>
          </cell>
        </row>
      </sheetData>
      <sheetData sheetId="5">
        <row r="44">
          <cell r="AC44">
            <v>39535</v>
          </cell>
        </row>
        <row r="48">
          <cell r="AC48">
            <v>0</v>
          </cell>
        </row>
        <row r="51">
          <cell r="AC51">
            <v>39535</v>
          </cell>
        </row>
      </sheetData>
      <sheetData sheetId="6">
        <row r="44">
          <cell r="AC44">
            <v>92281</v>
          </cell>
        </row>
        <row r="48">
          <cell r="AC48">
            <v>119469</v>
          </cell>
        </row>
        <row r="51">
          <cell r="AC51">
            <v>-104521</v>
          </cell>
        </row>
      </sheetData>
      <sheetData sheetId="7">
        <row r="44">
          <cell r="AC44">
            <v>4369</v>
          </cell>
        </row>
        <row r="48">
          <cell r="AC48">
            <v>3873</v>
          </cell>
        </row>
        <row r="51">
          <cell r="AC51">
            <v>496</v>
          </cell>
        </row>
      </sheetData>
      <sheetData sheetId="8">
        <row r="44">
          <cell r="AC44">
            <v>24648</v>
          </cell>
        </row>
        <row r="48">
          <cell r="AC48">
            <v>2263</v>
          </cell>
        </row>
        <row r="51">
          <cell r="AC51">
            <v>12533</v>
          </cell>
        </row>
      </sheetData>
      <sheetData sheetId="9">
        <row r="44">
          <cell r="AC44">
            <v>13443</v>
          </cell>
        </row>
        <row r="48">
          <cell r="AC48">
            <v>527</v>
          </cell>
        </row>
        <row r="51">
          <cell r="AC51">
            <v>3988</v>
          </cell>
        </row>
      </sheetData>
      <sheetData sheetId="10">
        <row r="44">
          <cell r="AC44">
            <v>5636</v>
          </cell>
        </row>
        <row r="48">
          <cell r="AC48">
            <v>1440</v>
          </cell>
        </row>
        <row r="51">
          <cell r="AC51">
            <v>4195</v>
          </cell>
        </row>
      </sheetData>
      <sheetData sheetId="11">
        <row r="44">
          <cell r="AC44">
            <v>2892</v>
          </cell>
        </row>
        <row r="48">
          <cell r="AC48">
            <v>2447</v>
          </cell>
        </row>
        <row r="51">
          <cell r="AC51">
            <v>445</v>
          </cell>
        </row>
      </sheetData>
      <sheetData sheetId="12">
        <row r="44">
          <cell r="AC44">
            <v>9058</v>
          </cell>
        </row>
        <row r="48">
          <cell r="AC48">
            <v>4161</v>
          </cell>
        </row>
        <row r="51">
          <cell r="AC51">
            <v>3598.9732000000267</v>
          </cell>
        </row>
      </sheetData>
      <sheetData sheetId="13">
        <row r="44">
          <cell r="AC44">
            <v>3705</v>
          </cell>
        </row>
        <row r="48">
          <cell r="AC48">
            <v>1738</v>
          </cell>
        </row>
        <row r="51">
          <cell r="AC51">
            <v>1844</v>
          </cell>
        </row>
      </sheetData>
      <sheetData sheetId="14">
        <row r="44">
          <cell r="AC44">
            <v>514013</v>
          </cell>
        </row>
        <row r="48">
          <cell r="AC48">
            <v>176</v>
          </cell>
        </row>
        <row r="51">
          <cell r="AC51">
            <v>45134</v>
          </cell>
        </row>
      </sheetData>
      <sheetData sheetId="15">
        <row r="44">
          <cell r="AC44">
            <v>14110</v>
          </cell>
        </row>
        <row r="48">
          <cell r="AC48">
            <v>0</v>
          </cell>
        </row>
        <row r="51">
          <cell r="AC51">
            <v>6980</v>
          </cell>
        </row>
      </sheetData>
      <sheetData sheetId="16">
        <row r="44">
          <cell r="AC44">
            <v>8718</v>
          </cell>
        </row>
        <row r="48">
          <cell r="AC48">
            <v>1313</v>
          </cell>
        </row>
        <row r="51">
          <cell r="AC51">
            <v>2510</v>
          </cell>
        </row>
      </sheetData>
      <sheetData sheetId="17">
        <row r="44">
          <cell r="AC44">
            <v>14088</v>
          </cell>
        </row>
        <row r="48">
          <cell r="AC48">
            <v>5525</v>
          </cell>
        </row>
        <row r="51">
          <cell r="AC51">
            <v>8563</v>
          </cell>
        </row>
      </sheetData>
      <sheetData sheetId="18">
        <row r="44">
          <cell r="AC44">
            <v>1917</v>
          </cell>
        </row>
        <row r="48">
          <cell r="AC48">
            <v>1554</v>
          </cell>
        </row>
        <row r="51">
          <cell r="AC51">
            <v>363</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93A68-F0CA-4483-81E7-83E6EC4AD520}">
  <dimension ref="A1:F79"/>
  <sheetViews>
    <sheetView tabSelected="1" topLeftCell="A52" workbookViewId="0">
      <selection activeCell="A73" sqref="A73"/>
    </sheetView>
  </sheetViews>
  <sheetFormatPr defaultColWidth="8.6328125" defaultRowHeight="14.5" x14ac:dyDescent="0.35"/>
  <cols>
    <col min="1" max="1" width="41.36328125" style="2" bestFit="1" customWidth="1"/>
    <col min="2" max="2" width="8.6328125" style="2"/>
    <col min="3" max="3" width="9.1796875" style="2" bestFit="1" customWidth="1"/>
    <col min="4" max="4" width="8.6328125" style="2"/>
    <col min="5" max="5" width="10.453125" style="2" customWidth="1"/>
    <col min="6" max="6" width="10.36328125" style="2" customWidth="1"/>
    <col min="7" max="16384" width="8.6328125" style="2"/>
  </cols>
  <sheetData>
    <row r="1" spans="1:6" x14ac:dyDescent="0.35">
      <c r="A1" s="1" t="s">
        <v>63</v>
      </c>
    </row>
    <row r="2" spans="1:6" x14ac:dyDescent="0.35">
      <c r="B2" s="41" t="s">
        <v>0</v>
      </c>
      <c r="C2" s="41" t="s">
        <v>1</v>
      </c>
      <c r="D2" s="41" t="s">
        <v>2</v>
      </c>
      <c r="E2" s="41" t="s">
        <v>3</v>
      </c>
      <c r="F2" s="41" t="s">
        <v>31</v>
      </c>
    </row>
    <row r="3" spans="1:6" x14ac:dyDescent="0.35">
      <c r="A3" s="1" t="s">
        <v>6</v>
      </c>
      <c r="B3" s="2">
        <f>B66</f>
        <v>924787</v>
      </c>
      <c r="C3" s="2">
        <f t="shared" ref="C3:F3" si="0">C66</f>
        <v>1306462</v>
      </c>
      <c r="D3" s="2">
        <f t="shared" si="0"/>
        <v>785880.84892000025</v>
      </c>
      <c r="E3" s="2">
        <f t="shared" si="0"/>
        <v>1200406</v>
      </c>
      <c r="F3" s="2">
        <f t="shared" si="0"/>
        <v>1109853</v>
      </c>
    </row>
    <row r="4" spans="1:6" x14ac:dyDescent="0.35">
      <c r="A4" s="3" t="s">
        <v>4</v>
      </c>
      <c r="B4" s="4">
        <v>492777</v>
      </c>
      <c r="C4" s="5">
        <v>199603</v>
      </c>
      <c r="D4" s="5">
        <v>188496</v>
      </c>
      <c r="E4" s="5">
        <v>617593</v>
      </c>
      <c r="F4" s="6">
        <f t="shared" ref="F4" si="1">F67</f>
        <v>361440</v>
      </c>
    </row>
    <row r="5" spans="1:6" x14ac:dyDescent="0.35">
      <c r="A5" s="3" t="s">
        <v>5</v>
      </c>
      <c r="B5" s="7">
        <f t="shared" ref="B5:F5" si="2">B68</f>
        <v>432010</v>
      </c>
      <c r="C5" s="8">
        <f t="shared" si="2"/>
        <v>1106859</v>
      </c>
      <c r="D5" s="8">
        <f t="shared" si="2"/>
        <v>597384.84892000025</v>
      </c>
      <c r="E5" s="8">
        <f t="shared" si="2"/>
        <v>582813</v>
      </c>
      <c r="F5" s="9">
        <f t="shared" si="2"/>
        <v>748413</v>
      </c>
    </row>
    <row r="7" spans="1:6" x14ac:dyDescent="0.35">
      <c r="A7" s="1" t="s">
        <v>25</v>
      </c>
    </row>
    <row r="9" spans="1:6" x14ac:dyDescent="0.35">
      <c r="A9" s="1" t="s">
        <v>7</v>
      </c>
    </row>
    <row r="10" spans="1:6" x14ac:dyDescent="0.35">
      <c r="A10" s="2" t="s">
        <v>8</v>
      </c>
      <c r="B10" s="2">
        <f>SUM(B11:B12)</f>
        <v>23431</v>
      </c>
      <c r="C10" s="2">
        <f t="shared" ref="C10:F10" si="3">SUM(C11:C12)</f>
        <v>6822</v>
      </c>
      <c r="D10" s="2">
        <f t="shared" si="3"/>
        <v>45366</v>
      </c>
      <c r="E10" s="2">
        <f t="shared" si="3"/>
        <v>22054</v>
      </c>
      <c r="F10" s="2">
        <f t="shared" si="3"/>
        <v>25748</v>
      </c>
    </row>
    <row r="11" spans="1:6" x14ac:dyDescent="0.35">
      <c r="A11" s="3" t="s">
        <v>4</v>
      </c>
      <c r="B11" s="4">
        <v>1674</v>
      </c>
      <c r="C11" s="5">
        <v>229</v>
      </c>
      <c r="D11" s="5">
        <v>2857</v>
      </c>
      <c r="E11" s="5">
        <v>874</v>
      </c>
      <c r="F11" s="6">
        <v>1100</v>
      </c>
    </row>
    <row r="12" spans="1:6" x14ac:dyDescent="0.35">
      <c r="A12" s="3" t="s">
        <v>5</v>
      </c>
      <c r="B12" s="7">
        <v>21757</v>
      </c>
      <c r="C12" s="8">
        <v>6593</v>
      </c>
      <c r="D12" s="8">
        <v>42509</v>
      </c>
      <c r="E12" s="8">
        <v>21180</v>
      </c>
      <c r="F12" s="9">
        <v>24648</v>
      </c>
    </row>
    <row r="13" spans="1:6" x14ac:dyDescent="0.35">
      <c r="A13" s="3"/>
    </row>
    <row r="14" spans="1:6" x14ac:dyDescent="0.35">
      <c r="A14" s="2" t="s">
        <v>9</v>
      </c>
      <c r="B14" s="2">
        <f>SUM(B15:B16)</f>
        <v>14919</v>
      </c>
      <c r="C14" s="2">
        <f t="shared" ref="C14" si="4">SUM(C15:C16)</f>
        <v>13878</v>
      </c>
      <c r="D14" s="2">
        <f t="shared" ref="D14" si="5">SUM(D15:D16)</f>
        <v>21715</v>
      </c>
      <c r="E14" s="2">
        <f t="shared" ref="E14" si="6">SUM(E15:E16)</f>
        <v>21230</v>
      </c>
      <c r="F14" s="2">
        <f t="shared" ref="F14" si="7">SUM(F15:F16)</f>
        <v>14176</v>
      </c>
    </row>
    <row r="15" spans="1:6" x14ac:dyDescent="0.35">
      <c r="A15" s="3" t="s">
        <v>4</v>
      </c>
      <c r="B15" s="4">
        <v>-210</v>
      </c>
      <c r="C15" s="5">
        <v>342</v>
      </c>
      <c r="D15" s="5">
        <v>350</v>
      </c>
      <c r="E15" s="5">
        <v>1947</v>
      </c>
      <c r="F15" s="6">
        <v>733</v>
      </c>
    </row>
    <row r="16" spans="1:6" x14ac:dyDescent="0.35">
      <c r="A16" s="3" t="s">
        <v>5</v>
      </c>
      <c r="B16" s="7">
        <v>15129</v>
      </c>
      <c r="C16" s="8">
        <v>13536</v>
      </c>
      <c r="D16" s="8">
        <v>21365</v>
      </c>
      <c r="E16" s="8">
        <v>19283</v>
      </c>
      <c r="F16" s="9">
        <v>13443</v>
      </c>
    </row>
    <row r="17" spans="1:6" x14ac:dyDescent="0.35">
      <c r="A17" s="3"/>
    </row>
    <row r="18" spans="1:6" x14ac:dyDescent="0.35">
      <c r="A18" s="2" t="s">
        <v>10</v>
      </c>
      <c r="B18" s="2">
        <f>SUM(B19:B20)</f>
        <v>13904</v>
      </c>
      <c r="C18" s="2">
        <f t="shared" ref="C18" si="8">SUM(C19:C20)</f>
        <v>31766</v>
      </c>
      <c r="D18" s="2">
        <f t="shared" ref="D18" si="9">SUM(D19:D20)</f>
        <v>25149</v>
      </c>
      <c r="E18" s="2">
        <f t="shared" ref="E18" si="10">SUM(E19:E20)</f>
        <v>5220</v>
      </c>
      <c r="F18" s="2">
        <f t="shared" ref="F18" si="11">SUM(F19:F20)</f>
        <v>23409</v>
      </c>
    </row>
    <row r="19" spans="1:6" x14ac:dyDescent="0.35">
      <c r="A19" s="3" t="s">
        <v>4</v>
      </c>
      <c r="B19" s="4">
        <v>4660</v>
      </c>
      <c r="C19" s="5">
        <v>19654</v>
      </c>
      <c r="D19" s="5">
        <v>7545</v>
      </c>
      <c r="E19" s="5">
        <v>3450</v>
      </c>
      <c r="F19" s="6">
        <v>17773</v>
      </c>
    </row>
    <row r="20" spans="1:6" x14ac:dyDescent="0.35">
      <c r="A20" s="3" t="s">
        <v>5</v>
      </c>
      <c r="B20" s="7">
        <v>9244</v>
      </c>
      <c r="C20" s="8">
        <v>12112</v>
      </c>
      <c r="D20" s="8">
        <v>17604</v>
      </c>
      <c r="E20" s="8">
        <v>1770</v>
      </c>
      <c r="F20" s="9">
        <v>5636</v>
      </c>
    </row>
    <row r="21" spans="1:6" x14ac:dyDescent="0.35">
      <c r="A21" s="3"/>
    </row>
    <row r="22" spans="1:6" x14ac:dyDescent="0.35">
      <c r="A22" s="2" t="s">
        <v>11</v>
      </c>
      <c r="B22" s="2">
        <f>SUM(B23:B24)</f>
        <v>6232</v>
      </c>
      <c r="C22" s="2">
        <f t="shared" ref="C22" si="12">SUM(C23:C24)</f>
        <v>11146</v>
      </c>
      <c r="D22" s="2">
        <f t="shared" ref="D22" si="13">SUM(D23:D24)</f>
        <v>8707</v>
      </c>
      <c r="E22" s="2">
        <f t="shared" ref="E22" si="14">SUM(E23:E24)</f>
        <v>8545</v>
      </c>
      <c r="F22" s="2">
        <f t="shared" ref="F22" si="15">SUM(F23:F24)</f>
        <v>2898</v>
      </c>
    </row>
    <row r="23" spans="1:6" x14ac:dyDescent="0.35">
      <c r="A23" s="3" t="s">
        <v>4</v>
      </c>
      <c r="B23" s="4">
        <v>-176</v>
      </c>
      <c r="C23" s="5">
        <v>-17</v>
      </c>
      <c r="D23" s="5">
        <v>71</v>
      </c>
      <c r="E23" s="5">
        <v>119</v>
      </c>
      <c r="F23" s="6">
        <v>6</v>
      </c>
    </row>
    <row r="24" spans="1:6" x14ac:dyDescent="0.35">
      <c r="A24" s="3" t="s">
        <v>5</v>
      </c>
      <c r="B24" s="7">
        <v>6408</v>
      </c>
      <c r="C24" s="8">
        <v>11163</v>
      </c>
      <c r="D24" s="8">
        <v>8636</v>
      </c>
      <c r="E24" s="8">
        <v>8426</v>
      </c>
      <c r="F24" s="9">
        <v>2892</v>
      </c>
    </row>
    <row r="25" spans="1:6" x14ac:dyDescent="0.35">
      <c r="A25" s="3"/>
    </row>
    <row r="26" spans="1:6" x14ac:dyDescent="0.35">
      <c r="A26" s="2" t="s">
        <v>12</v>
      </c>
      <c r="B26" s="2">
        <f>SUM(B27:B28)</f>
        <v>207161</v>
      </c>
      <c r="C26" s="2">
        <f t="shared" ref="C26" si="16">SUM(C27:C28)</f>
        <v>551939</v>
      </c>
      <c r="D26" s="2">
        <f t="shared" ref="D26" si="17">SUM(D27:D28)</f>
        <v>33936.848920000019</v>
      </c>
      <c r="E26" s="2">
        <f t="shared" ref="E26" si="18">SUM(E27:E28)</f>
        <v>37125</v>
      </c>
      <c r="F26" s="2">
        <f t="shared" ref="F26" si="19">SUM(F27:F28)</f>
        <v>75281</v>
      </c>
    </row>
    <row r="27" spans="1:6" x14ac:dyDescent="0.35">
      <c r="A27" s="3" t="s">
        <v>4</v>
      </c>
      <c r="B27" s="4">
        <v>3527</v>
      </c>
      <c r="C27" s="5">
        <v>-4382</v>
      </c>
      <c r="D27" s="5">
        <v>1590</v>
      </c>
      <c r="E27" s="5">
        <v>140</v>
      </c>
      <c r="F27" s="6">
        <v>35746</v>
      </c>
    </row>
    <row r="28" spans="1:6" x14ac:dyDescent="0.35">
      <c r="A28" s="3" t="s">
        <v>5</v>
      </c>
      <c r="B28" s="7">
        <v>203634</v>
      </c>
      <c r="C28" s="8">
        <v>556321</v>
      </c>
      <c r="D28" s="8">
        <v>32346.848920000019</v>
      </c>
      <c r="E28" s="8">
        <v>36985</v>
      </c>
      <c r="F28" s="9">
        <v>39535</v>
      </c>
    </row>
    <row r="29" spans="1:6" x14ac:dyDescent="0.35">
      <c r="A29" s="3"/>
    </row>
    <row r="30" spans="1:6" x14ac:dyDescent="0.35">
      <c r="A30" s="2" t="s">
        <v>13</v>
      </c>
      <c r="B30" s="2">
        <f>SUM(B31:B32)</f>
        <v>220682</v>
      </c>
      <c r="C30" s="2">
        <f t="shared" ref="C30" si="20">SUM(C31:C32)</f>
        <v>264668</v>
      </c>
      <c r="D30" s="2">
        <f t="shared" ref="D30" si="21">SUM(D31:D32)</f>
        <v>303536</v>
      </c>
      <c r="E30" s="2">
        <f t="shared" ref="E30" si="22">SUM(E31:E32)</f>
        <v>350908</v>
      </c>
      <c r="F30" s="2">
        <f t="shared" ref="F30" si="23">SUM(F31:F32)</f>
        <v>144595</v>
      </c>
    </row>
    <row r="31" spans="1:6" x14ac:dyDescent="0.35">
      <c r="A31" s="3" t="s">
        <v>4</v>
      </c>
      <c r="B31" s="4">
        <v>141914</v>
      </c>
      <c r="C31" s="5">
        <v>14655</v>
      </c>
      <c r="D31" s="5">
        <v>29627</v>
      </c>
      <c r="E31" s="5">
        <v>170878</v>
      </c>
      <c r="F31" s="6">
        <v>52314</v>
      </c>
    </row>
    <row r="32" spans="1:6" x14ac:dyDescent="0.35">
      <c r="A32" s="3" t="s">
        <v>5</v>
      </c>
      <c r="B32" s="7">
        <v>78768</v>
      </c>
      <c r="C32" s="8">
        <v>250013</v>
      </c>
      <c r="D32" s="8">
        <v>273909</v>
      </c>
      <c r="E32" s="8">
        <v>180030</v>
      </c>
      <c r="F32" s="9">
        <v>92281</v>
      </c>
    </row>
    <row r="33" spans="1:6" x14ac:dyDescent="0.35">
      <c r="A33" s="3"/>
    </row>
    <row r="34" spans="1:6" x14ac:dyDescent="0.35">
      <c r="A34" s="2" t="s">
        <v>14</v>
      </c>
      <c r="B34" s="2">
        <f>SUM(B35:B36)</f>
        <v>29761</v>
      </c>
      <c r="C34" s="2">
        <f t="shared" ref="C34" si="24">SUM(C35:C36)</f>
        <v>14408</v>
      </c>
      <c r="D34" s="2">
        <f t="shared" ref="D34" si="25">SUM(D35:D36)</f>
        <v>21161</v>
      </c>
      <c r="E34" s="2">
        <f t="shared" ref="E34" si="26">SUM(E35:E36)</f>
        <v>9304</v>
      </c>
      <c r="F34" s="2">
        <f t="shared" ref="F34" si="27">SUM(F35:F36)</f>
        <v>5266</v>
      </c>
    </row>
    <row r="35" spans="1:6" x14ac:dyDescent="0.35">
      <c r="A35" s="3" t="s">
        <v>4</v>
      </c>
      <c r="B35" s="4">
        <v>313</v>
      </c>
      <c r="C35" s="5">
        <v>917</v>
      </c>
      <c r="D35" s="5">
        <v>773</v>
      </c>
      <c r="E35" s="5">
        <v>726</v>
      </c>
      <c r="F35" s="6">
        <v>897</v>
      </c>
    </row>
    <row r="36" spans="1:6" x14ac:dyDescent="0.35">
      <c r="A36" s="3" t="s">
        <v>5</v>
      </c>
      <c r="B36" s="7">
        <v>29448</v>
      </c>
      <c r="C36" s="8">
        <v>13491</v>
      </c>
      <c r="D36" s="8">
        <v>20388</v>
      </c>
      <c r="E36" s="8">
        <v>8578</v>
      </c>
      <c r="F36" s="9">
        <v>4369</v>
      </c>
    </row>
    <row r="37" spans="1:6" x14ac:dyDescent="0.35">
      <c r="A37" s="3"/>
    </row>
    <row r="38" spans="1:6" x14ac:dyDescent="0.35">
      <c r="A38" s="2" t="s">
        <v>15</v>
      </c>
      <c r="B38" s="2">
        <f>SUM(B39:B40)</f>
        <v>67393</v>
      </c>
      <c r="C38" s="2">
        <f t="shared" ref="C38" si="28">SUM(C39:C40)</f>
        <v>124313</v>
      </c>
      <c r="D38" s="2">
        <f t="shared" ref="D38" si="29">SUM(D39:D40)</f>
        <v>25753</v>
      </c>
      <c r="E38" s="2">
        <f t="shared" ref="E38" si="30">SUM(E39:E40)</f>
        <v>474719</v>
      </c>
      <c r="F38" s="2">
        <f t="shared" ref="F38" si="31">SUM(F39:F40)</f>
        <v>52094</v>
      </c>
    </row>
    <row r="39" spans="1:6" x14ac:dyDescent="0.35">
      <c r="A39" s="3" t="s">
        <v>4</v>
      </c>
      <c r="B39" s="4">
        <v>67044</v>
      </c>
      <c r="C39" s="5">
        <v>47412</v>
      </c>
      <c r="D39" s="5">
        <v>8279</v>
      </c>
      <c r="E39" s="5">
        <v>251563</v>
      </c>
      <c r="F39" s="6">
        <v>43036</v>
      </c>
    </row>
    <row r="40" spans="1:6" x14ac:dyDescent="0.35">
      <c r="A40" s="3" t="s">
        <v>5</v>
      </c>
      <c r="B40" s="7">
        <v>349</v>
      </c>
      <c r="C40" s="8">
        <v>76901</v>
      </c>
      <c r="D40" s="8">
        <v>17474</v>
      </c>
      <c r="E40" s="8">
        <v>223156</v>
      </c>
      <c r="F40" s="9">
        <v>9058</v>
      </c>
    </row>
    <row r="41" spans="1:6" x14ac:dyDescent="0.35">
      <c r="A41" s="3"/>
    </row>
    <row r="42" spans="1:6" x14ac:dyDescent="0.35">
      <c r="A42" s="2" t="s">
        <v>16</v>
      </c>
      <c r="B42" s="2">
        <f>SUM(B43:B44)</f>
        <v>10914</v>
      </c>
      <c r="C42" s="2">
        <f t="shared" ref="C42" si="32">SUM(C43:C44)</f>
        <v>5313</v>
      </c>
      <c r="D42" s="2">
        <f t="shared" ref="D42" si="33">SUM(D43:D44)</f>
        <v>6451</v>
      </c>
      <c r="E42" s="2">
        <f t="shared" ref="E42" si="34">SUM(E43:E44)</f>
        <v>7828</v>
      </c>
      <c r="F42" s="2">
        <f t="shared" ref="F42" si="35">SUM(F43:F44)</f>
        <v>4808</v>
      </c>
    </row>
    <row r="43" spans="1:6" x14ac:dyDescent="0.35">
      <c r="A43" s="3" t="s">
        <v>4</v>
      </c>
      <c r="B43" s="4">
        <v>1024</v>
      </c>
      <c r="C43" s="5">
        <v>532</v>
      </c>
      <c r="D43" s="5">
        <v>2701</v>
      </c>
      <c r="E43" s="5">
        <v>2903</v>
      </c>
      <c r="F43" s="6">
        <v>1103</v>
      </c>
    </row>
    <row r="44" spans="1:6" x14ac:dyDescent="0.35">
      <c r="A44" s="3" t="s">
        <v>5</v>
      </c>
      <c r="B44" s="7">
        <v>9890</v>
      </c>
      <c r="C44" s="8">
        <v>4781</v>
      </c>
      <c r="D44" s="8">
        <v>3750</v>
      </c>
      <c r="E44" s="8">
        <v>4925</v>
      </c>
      <c r="F44" s="9">
        <v>3705</v>
      </c>
    </row>
    <row r="45" spans="1:6" x14ac:dyDescent="0.35">
      <c r="A45" s="3"/>
    </row>
    <row r="46" spans="1:6" x14ac:dyDescent="0.35">
      <c r="A46" s="2" t="s">
        <v>17</v>
      </c>
      <c r="B46" s="2">
        <f>SUM(B47:B48)</f>
        <v>251152</v>
      </c>
      <c r="C46" s="2">
        <f t="shared" ref="C46" si="36">SUM(C47:C48)</f>
        <v>241234</v>
      </c>
      <c r="D46" s="2">
        <f t="shared" ref="D46" si="37">SUM(D47:D48)</f>
        <v>208954.00000000023</v>
      </c>
      <c r="E46" s="2">
        <f t="shared" ref="E46" si="38">SUM(E47:E48)</f>
        <v>143037</v>
      </c>
      <c r="F46" s="2">
        <f t="shared" ref="F46" si="39">SUM(F47:F48)</f>
        <v>694338</v>
      </c>
    </row>
    <row r="47" spans="1:6" x14ac:dyDescent="0.35">
      <c r="A47" s="3" t="s">
        <v>4</v>
      </c>
      <c r="B47" s="4">
        <v>240683</v>
      </c>
      <c r="C47" s="5">
        <v>109297</v>
      </c>
      <c r="D47" s="5">
        <v>97263</v>
      </c>
      <c r="E47" s="5">
        <v>120301</v>
      </c>
      <c r="F47" s="6">
        <v>180325</v>
      </c>
    </row>
    <row r="48" spans="1:6" x14ac:dyDescent="0.35">
      <c r="A48" s="3" t="s">
        <v>5</v>
      </c>
      <c r="B48" s="7">
        <v>10469</v>
      </c>
      <c r="C48" s="8">
        <v>131937</v>
      </c>
      <c r="D48" s="8">
        <v>111691.00000000023</v>
      </c>
      <c r="E48" s="8">
        <v>22736</v>
      </c>
      <c r="F48" s="9">
        <v>514013</v>
      </c>
    </row>
    <row r="49" spans="1:6" x14ac:dyDescent="0.35">
      <c r="A49" s="3"/>
    </row>
    <row r="50" spans="1:6" x14ac:dyDescent="0.35">
      <c r="A50" s="2" t="s">
        <v>18</v>
      </c>
      <c r="B50" s="2">
        <f>SUM(B51:B52)</f>
        <v>39652</v>
      </c>
      <c r="C50" s="2">
        <f t="shared" ref="C50" si="40">SUM(C51:C52)</f>
        <v>20047</v>
      </c>
      <c r="D50" s="2">
        <f t="shared" ref="D50" si="41">SUM(D51:D52)</f>
        <v>28245</v>
      </c>
      <c r="E50" s="2">
        <f t="shared" ref="E50" si="42">SUM(E51:E52)</f>
        <v>22469</v>
      </c>
      <c r="F50" s="2">
        <f t="shared" ref="F50" si="43">SUM(F51:F52)</f>
        <v>28444</v>
      </c>
    </row>
    <row r="51" spans="1:6" x14ac:dyDescent="0.35">
      <c r="A51" s="3" t="s">
        <v>4</v>
      </c>
      <c r="B51" s="4">
        <v>20643</v>
      </c>
      <c r="C51" s="5">
        <v>9100</v>
      </c>
      <c r="D51" s="5">
        <v>10143</v>
      </c>
      <c r="E51" s="5">
        <v>8463</v>
      </c>
      <c r="F51" s="6">
        <v>14334</v>
      </c>
    </row>
    <row r="52" spans="1:6" x14ac:dyDescent="0.35">
      <c r="A52" s="3" t="s">
        <v>5</v>
      </c>
      <c r="B52" s="7">
        <v>19009</v>
      </c>
      <c r="C52" s="8">
        <v>10947</v>
      </c>
      <c r="D52" s="8">
        <v>18102</v>
      </c>
      <c r="E52" s="8">
        <v>14006</v>
      </c>
      <c r="F52" s="9">
        <v>14110</v>
      </c>
    </row>
    <row r="53" spans="1:6" x14ac:dyDescent="0.35">
      <c r="A53" s="3"/>
    </row>
    <row r="54" spans="1:6" x14ac:dyDescent="0.35">
      <c r="A54" s="2" t="s">
        <v>19</v>
      </c>
      <c r="B54" s="2">
        <f>SUM(B55:B56)</f>
        <v>14173</v>
      </c>
      <c r="C54" s="2">
        <f t="shared" ref="C54" si="44">SUM(C55:C56)</f>
        <v>4978</v>
      </c>
      <c r="D54" s="2">
        <f t="shared" ref="D54" si="45">SUM(D55:D56)</f>
        <v>25766</v>
      </c>
      <c r="E54" s="2">
        <f t="shared" ref="E54" si="46">SUM(E55:E56)</f>
        <v>54450</v>
      </c>
      <c r="F54" s="2">
        <f t="shared" ref="F54" si="47">SUM(F55:F56)</f>
        <v>17937</v>
      </c>
    </row>
    <row r="55" spans="1:6" x14ac:dyDescent="0.35">
      <c r="A55" s="3" t="s">
        <v>4</v>
      </c>
      <c r="B55" s="4">
        <v>1693</v>
      </c>
      <c r="C55" s="5">
        <v>803</v>
      </c>
      <c r="D55" s="5">
        <v>19263</v>
      </c>
      <c r="E55" s="5">
        <v>47303</v>
      </c>
      <c r="F55" s="6">
        <v>9219</v>
      </c>
    </row>
    <row r="56" spans="1:6" x14ac:dyDescent="0.35">
      <c r="A56" s="3" t="s">
        <v>5</v>
      </c>
      <c r="B56" s="7">
        <v>12480</v>
      </c>
      <c r="C56" s="8">
        <v>4175</v>
      </c>
      <c r="D56" s="8">
        <v>6503</v>
      </c>
      <c r="E56" s="8">
        <v>7147</v>
      </c>
      <c r="F56" s="9">
        <v>8718</v>
      </c>
    </row>
    <row r="58" spans="1:6" x14ac:dyDescent="0.35">
      <c r="A58" s="2" t="s">
        <v>20</v>
      </c>
      <c r="B58" s="2">
        <f>SUM(B59:B60)</f>
        <v>15665</v>
      </c>
      <c r="C58" s="2">
        <f t="shared" ref="C58" si="48">SUM(C59:C60)</f>
        <v>11014</v>
      </c>
      <c r="D58" s="2">
        <f t="shared" ref="D58" si="49">SUM(D59:D60)</f>
        <v>12262</v>
      </c>
      <c r="E58" s="2">
        <f t="shared" ref="E58" si="50">SUM(E59:E60)</f>
        <v>25142</v>
      </c>
      <c r="F58" s="2">
        <f t="shared" ref="F58" si="51">SUM(F59:F60)</f>
        <v>15599</v>
      </c>
    </row>
    <row r="59" spans="1:6" x14ac:dyDescent="0.35">
      <c r="A59" s="3" t="s">
        <v>4</v>
      </c>
      <c r="B59" s="4">
        <v>5786</v>
      </c>
      <c r="C59" s="5">
        <v>663</v>
      </c>
      <c r="D59" s="5">
        <v>1330</v>
      </c>
      <c r="E59" s="5">
        <v>3462</v>
      </c>
      <c r="F59" s="6">
        <v>1511</v>
      </c>
    </row>
    <row r="60" spans="1:6" x14ac:dyDescent="0.35">
      <c r="A60" s="3" t="s">
        <v>5</v>
      </c>
      <c r="B60" s="7">
        <v>9879</v>
      </c>
      <c r="C60" s="8">
        <v>10351</v>
      </c>
      <c r="D60" s="8">
        <v>10932</v>
      </c>
      <c r="E60" s="8">
        <v>21680</v>
      </c>
      <c r="F60" s="9">
        <v>14088</v>
      </c>
    </row>
    <row r="62" spans="1:6" x14ac:dyDescent="0.35">
      <c r="A62" s="2" t="s">
        <v>21</v>
      </c>
      <c r="B62" s="2">
        <f>SUM(B63:B64)</f>
        <v>9748</v>
      </c>
      <c r="C62" s="2">
        <f t="shared" ref="C62" si="52">SUM(C63:C64)</f>
        <v>4936</v>
      </c>
      <c r="D62" s="2">
        <f t="shared" ref="D62" si="53">SUM(D63:D64)</f>
        <v>18879</v>
      </c>
      <c r="E62" s="2">
        <f t="shared" ref="E62" si="54">SUM(E63:E64)</f>
        <v>18375</v>
      </c>
      <c r="F62" s="2">
        <f t="shared" ref="F62" si="55">SUM(F63:F64)</f>
        <v>5260</v>
      </c>
    </row>
    <row r="63" spans="1:6" x14ac:dyDescent="0.35">
      <c r="A63" s="3" t="s">
        <v>4</v>
      </c>
      <c r="B63" s="4">
        <v>4202</v>
      </c>
      <c r="C63" s="5">
        <v>398</v>
      </c>
      <c r="D63" s="5">
        <v>6704</v>
      </c>
      <c r="E63" s="5">
        <v>5464</v>
      </c>
      <c r="F63" s="6">
        <v>3343</v>
      </c>
    </row>
    <row r="64" spans="1:6" x14ac:dyDescent="0.35">
      <c r="A64" s="3" t="s">
        <v>5</v>
      </c>
      <c r="B64" s="7">
        <v>5546</v>
      </c>
      <c r="C64" s="8">
        <v>4538</v>
      </c>
      <c r="D64" s="8">
        <v>12175</v>
      </c>
      <c r="E64" s="8">
        <v>12911</v>
      </c>
      <c r="F64" s="9">
        <v>1917</v>
      </c>
    </row>
    <row r="66" spans="1:6" x14ac:dyDescent="0.35">
      <c r="A66" s="2" t="s">
        <v>22</v>
      </c>
      <c r="B66" s="2">
        <f t="shared" ref="B66:F66" si="56">B10+B14+B18+B22+B26+B30+B38+B34+B42+B46+B50+B54+B58+B62</f>
        <v>924787</v>
      </c>
      <c r="C66" s="2">
        <f t="shared" si="56"/>
        <v>1306462</v>
      </c>
      <c r="D66" s="2">
        <f t="shared" si="56"/>
        <v>785880.84892000025</v>
      </c>
      <c r="E66" s="2">
        <f t="shared" si="56"/>
        <v>1200406</v>
      </c>
      <c r="F66" s="2">
        <f t="shared" si="56"/>
        <v>1109853</v>
      </c>
    </row>
    <row r="67" spans="1:6" x14ac:dyDescent="0.35">
      <c r="A67" s="3" t="s">
        <v>4</v>
      </c>
      <c r="B67" s="4">
        <f>B11+B15+B19+B23+B27+B31+B39+B35+B43+B47+B51+B55+B59+B63</f>
        <v>492777</v>
      </c>
      <c r="C67" s="5">
        <f t="shared" ref="C67:F67" si="57">C11+C15+C19+C23+C27+C31+C39+C35+C43+C47+C51+C55+C59+C63</f>
        <v>199603</v>
      </c>
      <c r="D67" s="5">
        <f t="shared" si="57"/>
        <v>188496</v>
      </c>
      <c r="E67" s="5">
        <f t="shared" si="57"/>
        <v>617593</v>
      </c>
      <c r="F67" s="6">
        <f t="shared" si="57"/>
        <v>361440</v>
      </c>
    </row>
    <row r="68" spans="1:6" x14ac:dyDescent="0.35">
      <c r="A68" s="3" t="s">
        <v>5</v>
      </c>
      <c r="B68" s="7">
        <f t="shared" ref="B68:F68" si="58">B12+B16+B20+B24+B28+B32+B40+B36+B44+B48+B52+B56+B60+B64</f>
        <v>432010</v>
      </c>
      <c r="C68" s="8">
        <f t="shared" si="58"/>
        <v>1106859</v>
      </c>
      <c r="D68" s="8">
        <f t="shared" si="58"/>
        <v>597384.84892000025</v>
      </c>
      <c r="E68" s="8">
        <f t="shared" si="58"/>
        <v>582813</v>
      </c>
      <c r="F68" s="9">
        <f t="shared" si="58"/>
        <v>748413</v>
      </c>
    </row>
    <row r="70" spans="1:6" x14ac:dyDescent="0.35">
      <c r="A70" s="10" t="s">
        <v>24</v>
      </c>
      <c r="B70" s="10"/>
      <c r="C70" s="10"/>
      <c r="D70" s="10"/>
      <c r="E70" s="10"/>
      <c r="F70" s="10"/>
    </row>
    <row r="71" spans="1:6" x14ac:dyDescent="0.35">
      <c r="A71" s="11" t="s">
        <v>23</v>
      </c>
      <c r="B71" s="10">
        <v>432010</v>
      </c>
      <c r="C71" s="10">
        <v>1106859</v>
      </c>
      <c r="D71" s="10">
        <v>597384.84892000025</v>
      </c>
      <c r="E71" s="10">
        <v>582813</v>
      </c>
      <c r="F71" s="10">
        <v>748413</v>
      </c>
    </row>
    <row r="73" spans="1:6" x14ac:dyDescent="0.35">
      <c r="A73" s="1" t="s">
        <v>26</v>
      </c>
    </row>
    <row r="75" spans="1:6" x14ac:dyDescent="0.35">
      <c r="A75" s="2" t="s">
        <v>27</v>
      </c>
      <c r="B75" s="2">
        <f>B3</f>
        <v>924787</v>
      </c>
      <c r="C75" s="2">
        <f t="shared" ref="C75:F75" si="59">C3</f>
        <v>1306462</v>
      </c>
      <c r="D75" s="2">
        <f t="shared" si="59"/>
        <v>785880.84892000025</v>
      </c>
      <c r="E75" s="2">
        <f t="shared" si="59"/>
        <v>1200406</v>
      </c>
      <c r="F75" s="2">
        <f t="shared" si="59"/>
        <v>1109853</v>
      </c>
    </row>
    <row r="76" spans="1:6" x14ac:dyDescent="0.35">
      <c r="A76" s="3" t="s">
        <v>64</v>
      </c>
      <c r="B76" s="8">
        <v>156113</v>
      </c>
      <c r="C76" s="8">
        <v>67090</v>
      </c>
      <c r="D76" s="8">
        <v>403777</v>
      </c>
      <c r="E76" s="8">
        <v>278224</v>
      </c>
      <c r="F76" s="8">
        <v>106360</v>
      </c>
    </row>
    <row r="77" spans="1:6" s="44" customFormat="1" ht="29.5" thickBot="1" x14ac:dyDescent="0.4">
      <c r="A77" s="42" t="s">
        <v>66</v>
      </c>
      <c r="B77" s="43">
        <f>B75-B76</f>
        <v>768674</v>
      </c>
      <c r="C77" s="43">
        <f t="shared" ref="C77:F77" si="60">C75-C76</f>
        <v>1239372</v>
      </c>
      <c r="D77" s="43">
        <f t="shared" si="60"/>
        <v>382103.84892000025</v>
      </c>
      <c r="E77" s="43">
        <f t="shared" si="60"/>
        <v>922182</v>
      </c>
      <c r="F77" s="43">
        <f t="shared" si="60"/>
        <v>1003493</v>
      </c>
    </row>
    <row r="79" spans="1:6" x14ac:dyDescent="0.35">
      <c r="A79" s="1" t="s">
        <v>65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AA560-6864-45D5-A5A4-79D81B7D69E7}">
  <sheetPr>
    <pageSetUpPr fitToPage="1"/>
  </sheetPr>
  <dimension ref="B1:H102"/>
  <sheetViews>
    <sheetView showGridLines="0" zoomScaleNormal="100" workbookViewId="0">
      <selection activeCell="I37" sqref="I37"/>
    </sheetView>
  </sheetViews>
  <sheetFormatPr defaultColWidth="9.1796875" defaultRowHeight="11.5" x14ac:dyDescent="0.25"/>
  <cols>
    <col min="1" max="1" width="9.1796875" style="12"/>
    <col min="2" max="2" width="4.6328125" style="12" customWidth="1"/>
    <col min="3" max="3" width="28.1796875" style="16" customWidth="1"/>
    <col min="4" max="4" width="13.1796875" style="32" customWidth="1"/>
    <col min="5" max="5" width="12.1796875" style="32" customWidth="1"/>
    <col min="6" max="6" width="10.81640625" style="32" customWidth="1"/>
    <col min="7" max="7" width="12.1796875" style="32" customWidth="1"/>
    <col min="8" max="8" width="10.453125" style="32" customWidth="1"/>
    <col min="9" max="16384" width="9.1796875" style="12"/>
  </cols>
  <sheetData>
    <row r="1" spans="2:8" ht="27.75" customHeight="1" x14ac:dyDescent="0.3">
      <c r="B1" s="45" t="s">
        <v>28</v>
      </c>
      <c r="C1" s="45"/>
      <c r="D1" s="45"/>
      <c r="E1" s="45"/>
      <c r="F1" s="45"/>
      <c r="G1" s="45"/>
      <c r="H1" s="45"/>
    </row>
    <row r="2" spans="2:8" s="16" customFormat="1" ht="33" customHeight="1" x14ac:dyDescent="0.25">
      <c r="B2" s="13" t="s">
        <v>29</v>
      </c>
      <c r="C2" s="14" t="s">
        <v>30</v>
      </c>
      <c r="D2" s="15" t="s">
        <v>0</v>
      </c>
      <c r="E2" s="15" t="s">
        <v>1</v>
      </c>
      <c r="F2" s="15" t="s">
        <v>2</v>
      </c>
      <c r="G2" s="15" t="s">
        <v>3</v>
      </c>
      <c r="H2" s="15" t="s">
        <v>31</v>
      </c>
    </row>
    <row r="3" spans="2:8" s="20" customFormat="1" x14ac:dyDescent="0.25">
      <c r="B3" s="17">
        <v>1</v>
      </c>
      <c r="C3" s="18" t="s">
        <v>32</v>
      </c>
      <c r="D3" s="19">
        <f>'[1]4'!$AC$44</f>
        <v>21757</v>
      </c>
      <c r="E3" s="19">
        <f>'[2]4'!$AC$44</f>
        <v>6593</v>
      </c>
      <c r="F3" s="19">
        <f>'[3]4'!$AC$44</f>
        <v>42509</v>
      </c>
      <c r="G3" s="19">
        <f>'[4]4'!$AC$44</f>
        <v>21180</v>
      </c>
      <c r="H3" s="19">
        <f>'[5]4'!$AC$44</f>
        <v>24648</v>
      </c>
    </row>
    <row r="4" spans="2:8" x14ac:dyDescent="0.25">
      <c r="B4" s="21"/>
      <c r="C4" s="22" t="s">
        <v>33</v>
      </c>
      <c r="D4" s="23"/>
      <c r="E4" s="23"/>
      <c r="F4" s="23"/>
      <c r="G4" s="23"/>
      <c r="H4" s="23"/>
    </row>
    <row r="5" spans="2:8" x14ac:dyDescent="0.25">
      <c r="B5" s="21"/>
      <c r="C5" s="24" t="s">
        <v>34</v>
      </c>
      <c r="D5" s="25">
        <f>'[1]4'!$AC$48</f>
        <v>8363</v>
      </c>
      <c r="E5" s="25">
        <f>'[2]4'!$AC$48</f>
        <v>293</v>
      </c>
      <c r="F5" s="25">
        <f>'[3]4'!$AC$48</f>
        <v>9922</v>
      </c>
      <c r="G5" s="25">
        <f>'[4]4'!$AC$48</f>
        <v>4258</v>
      </c>
      <c r="H5" s="26">
        <f>'[5]4'!$AC$48</f>
        <v>2263</v>
      </c>
    </row>
    <row r="6" spans="2:8" x14ac:dyDescent="0.25">
      <c r="B6" s="21"/>
      <c r="C6" s="27" t="s">
        <v>35</v>
      </c>
      <c r="D6" s="23">
        <f>'[1]4'!$AC$51</f>
        <v>12888</v>
      </c>
      <c r="E6" s="23">
        <f>'[2]4'!$AC$51</f>
        <v>6218</v>
      </c>
      <c r="F6" s="23">
        <f>'[3]4'!$AC$51</f>
        <v>18787</v>
      </c>
      <c r="G6" s="23">
        <f>'[4]4'!$AC$51</f>
        <v>7463</v>
      </c>
      <c r="H6" s="28">
        <f>'[5]4'!$AC$51</f>
        <v>12533</v>
      </c>
    </row>
    <row r="7" spans="2:8" x14ac:dyDescent="0.25">
      <c r="B7" s="21"/>
      <c r="C7" s="29" t="s">
        <v>36</v>
      </c>
      <c r="D7" s="30">
        <f>D3-(D5+D6)</f>
        <v>506</v>
      </c>
      <c r="E7" s="30">
        <f t="shared" ref="E7:G7" si="0">E3-(E5+E6)</f>
        <v>82</v>
      </c>
      <c r="F7" s="30">
        <f t="shared" si="0"/>
        <v>13800</v>
      </c>
      <c r="G7" s="30">
        <f t="shared" si="0"/>
        <v>9459</v>
      </c>
      <c r="H7" s="31"/>
    </row>
    <row r="8" spans="2:8" s="20" customFormat="1" x14ac:dyDescent="0.25">
      <c r="B8" s="17">
        <v>2</v>
      </c>
      <c r="C8" s="18" t="s">
        <v>37</v>
      </c>
      <c r="D8" s="19">
        <f>'[1]5'!$AC$44</f>
        <v>15129</v>
      </c>
      <c r="E8" s="19">
        <f>'[2]5'!$AC$44</f>
        <v>13536</v>
      </c>
      <c r="F8" s="19">
        <f>'[3]5'!$AC$44</f>
        <v>21365</v>
      </c>
      <c r="G8" s="19">
        <f>'[4]5'!$AC$44</f>
        <v>19283</v>
      </c>
      <c r="H8" s="19">
        <f>'[5]5'!$AC$44</f>
        <v>13443</v>
      </c>
    </row>
    <row r="9" spans="2:8" x14ac:dyDescent="0.25">
      <c r="B9" s="21"/>
      <c r="C9" s="22" t="s">
        <v>33</v>
      </c>
    </row>
    <row r="10" spans="2:8" x14ac:dyDescent="0.25">
      <c r="B10" s="21"/>
      <c r="C10" s="24" t="s">
        <v>34</v>
      </c>
      <c r="D10" s="25">
        <f>'[1]5'!$AC$48</f>
        <v>7148</v>
      </c>
      <c r="E10" s="25">
        <f>'[2]5'!$AC$48</f>
        <v>4174</v>
      </c>
      <c r="F10" s="25">
        <f>'[3]5'!$AC$48</f>
        <v>5796</v>
      </c>
      <c r="G10" s="25">
        <f>'[4]5'!$AC$48</f>
        <v>4046</v>
      </c>
      <c r="H10" s="26">
        <f>'[5]5'!$AC$48</f>
        <v>527</v>
      </c>
    </row>
    <row r="11" spans="2:8" x14ac:dyDescent="0.25">
      <c r="B11" s="21"/>
      <c r="C11" s="27" t="s">
        <v>35</v>
      </c>
      <c r="D11" s="23">
        <f>'[1]5'!$AC$51</f>
        <v>7471</v>
      </c>
      <c r="E11" s="23">
        <f>'[2]5'!$AC$51</f>
        <v>5855</v>
      </c>
      <c r="F11" s="23">
        <f>'[3]5'!$AC$51</f>
        <v>5645</v>
      </c>
      <c r="G11" s="23">
        <f>'[4]5'!$AC$51</f>
        <v>7303</v>
      </c>
      <c r="H11" s="28">
        <f>'[5]5'!$AC$51</f>
        <v>3988</v>
      </c>
    </row>
    <row r="12" spans="2:8" x14ac:dyDescent="0.25">
      <c r="B12" s="21"/>
      <c r="C12" s="29" t="s">
        <v>36</v>
      </c>
      <c r="D12" s="30">
        <f>D8-(D10+D11)</f>
        <v>510</v>
      </c>
      <c r="E12" s="30">
        <f t="shared" ref="E12:G12" si="1">E8-(E10+E11)</f>
        <v>3507</v>
      </c>
      <c r="F12" s="30">
        <f t="shared" si="1"/>
        <v>9924</v>
      </c>
      <c r="G12" s="30">
        <f t="shared" si="1"/>
        <v>7934</v>
      </c>
      <c r="H12" s="31"/>
    </row>
    <row r="13" spans="2:8" s="20" customFormat="1" x14ac:dyDescent="0.25">
      <c r="B13" s="17">
        <v>3</v>
      </c>
      <c r="C13" s="18" t="s">
        <v>38</v>
      </c>
      <c r="D13" s="19">
        <f>'[1]6'!$AC$44</f>
        <v>9244</v>
      </c>
      <c r="E13" s="19">
        <f>'[2]6'!$AC$44</f>
        <v>12112</v>
      </c>
      <c r="F13" s="19">
        <f>'[3]6'!$AC$44</f>
        <v>17604</v>
      </c>
      <c r="G13" s="19">
        <f>'[4]6'!$AC$44</f>
        <v>1770</v>
      </c>
      <c r="H13" s="19">
        <f>'[5]6'!$AC$44</f>
        <v>5636</v>
      </c>
    </row>
    <row r="14" spans="2:8" x14ac:dyDescent="0.25">
      <c r="B14" s="21"/>
      <c r="C14" s="22" t="s">
        <v>33</v>
      </c>
    </row>
    <row r="15" spans="2:8" x14ac:dyDescent="0.25">
      <c r="B15" s="21"/>
      <c r="C15" s="24" t="s">
        <v>34</v>
      </c>
      <c r="D15" s="25">
        <f>'[1]6'!$AC$48</f>
        <v>3503</v>
      </c>
      <c r="E15" s="25">
        <f>'[2]6'!$AC$48</f>
        <v>0</v>
      </c>
      <c r="F15" s="25">
        <f>'[3]6'!$AC$48</f>
        <v>988</v>
      </c>
      <c r="G15" s="25">
        <f>'[4]6'!$AC$48</f>
        <v>238</v>
      </c>
      <c r="H15" s="26">
        <f>'[5]6'!$AC$48</f>
        <v>1440</v>
      </c>
    </row>
    <row r="16" spans="2:8" x14ac:dyDescent="0.25">
      <c r="B16" s="21"/>
      <c r="C16" s="27" t="s">
        <v>35</v>
      </c>
      <c r="D16" s="23">
        <f>'[1]6'!$AC$51</f>
        <v>4084</v>
      </c>
      <c r="E16" s="23">
        <f>'[2]6'!$AC$51</f>
        <v>8707</v>
      </c>
      <c r="F16" s="23">
        <f>'[3]6'!$AC$51</f>
        <v>10663</v>
      </c>
      <c r="G16" s="23">
        <f>'[4]6'!$AC$51</f>
        <v>1532</v>
      </c>
      <c r="H16" s="28">
        <f>'[5]6'!$AC$51</f>
        <v>4195</v>
      </c>
    </row>
    <row r="17" spans="2:8" x14ac:dyDescent="0.25">
      <c r="B17" s="21"/>
      <c r="C17" s="29" t="s">
        <v>36</v>
      </c>
      <c r="D17" s="30">
        <f>D13-(D15+D16)</f>
        <v>1657</v>
      </c>
      <c r="E17" s="30">
        <f t="shared" ref="E17:G17" si="2">E13-(E15+E16)</f>
        <v>3405</v>
      </c>
      <c r="F17" s="30">
        <f t="shared" si="2"/>
        <v>5953</v>
      </c>
      <c r="G17" s="30">
        <f t="shared" si="2"/>
        <v>0</v>
      </c>
      <c r="H17" s="31"/>
    </row>
    <row r="18" spans="2:8" s="20" customFormat="1" x14ac:dyDescent="0.25">
      <c r="B18" s="17">
        <v>4</v>
      </c>
      <c r="C18" s="18" t="s">
        <v>39</v>
      </c>
      <c r="D18" s="19">
        <f>'[1]7'!$AC$44</f>
        <v>6408</v>
      </c>
      <c r="E18" s="19">
        <f>'[2]7'!$AC$44</f>
        <v>11163</v>
      </c>
      <c r="F18" s="19">
        <f>'[3]7'!$AC$44</f>
        <v>8636</v>
      </c>
      <c r="G18" s="19">
        <f>'[4]7'!$AC$44</f>
        <v>8426</v>
      </c>
      <c r="H18" s="19">
        <f>'[5]7'!$AC$44</f>
        <v>2892</v>
      </c>
    </row>
    <row r="19" spans="2:8" x14ac:dyDescent="0.25">
      <c r="B19" s="21"/>
      <c r="C19" s="22" t="s">
        <v>33</v>
      </c>
    </row>
    <row r="20" spans="2:8" x14ac:dyDescent="0.25">
      <c r="B20" s="21"/>
      <c r="C20" s="24" t="s">
        <v>34</v>
      </c>
      <c r="D20" s="25">
        <f>'[1]7'!$AC$48</f>
        <v>4800</v>
      </c>
      <c r="E20" s="25">
        <f>'[2]7'!$AC$48</f>
        <v>1302</v>
      </c>
      <c r="F20" s="25">
        <f>'[3]7'!$AC$48</f>
        <v>3628</v>
      </c>
      <c r="G20" s="25">
        <f>'[4]7'!$AC$48</f>
        <v>5533</v>
      </c>
      <c r="H20" s="26">
        <f>'[5]7'!$AC$48</f>
        <v>2447</v>
      </c>
    </row>
    <row r="21" spans="2:8" x14ac:dyDescent="0.25">
      <c r="B21" s="21"/>
      <c r="C21" s="27" t="s">
        <v>35</v>
      </c>
      <c r="D21" s="23">
        <f>'[1]7'!$AC$51</f>
        <v>1505</v>
      </c>
      <c r="E21" s="23">
        <f>'[2]7'!$AC$51</f>
        <v>2017</v>
      </c>
      <c r="F21" s="23">
        <f>'[3]7'!$AC$51</f>
        <v>4681</v>
      </c>
      <c r="G21" s="23">
        <f>'[4]7'!$AC$51</f>
        <v>2893</v>
      </c>
      <c r="H21" s="28">
        <f>'[5]7'!$AC$51</f>
        <v>445</v>
      </c>
    </row>
    <row r="22" spans="2:8" x14ac:dyDescent="0.25">
      <c r="B22" s="21"/>
      <c r="C22" s="29" t="s">
        <v>36</v>
      </c>
      <c r="D22" s="30">
        <f>D18-(D20+D21)</f>
        <v>103</v>
      </c>
      <c r="E22" s="30">
        <f t="shared" ref="E22:G22" si="3">E18-(E20+E21)</f>
        <v>7844</v>
      </c>
      <c r="F22" s="30">
        <f t="shared" si="3"/>
        <v>327</v>
      </c>
      <c r="G22" s="30">
        <f t="shared" si="3"/>
        <v>0</v>
      </c>
      <c r="H22" s="31"/>
    </row>
    <row r="23" spans="2:8" s="20" customFormat="1" x14ac:dyDescent="0.25">
      <c r="B23" s="17">
        <v>5</v>
      </c>
      <c r="C23" s="18" t="s">
        <v>40</v>
      </c>
      <c r="D23" s="19">
        <f>'[1]1'!$AC$44</f>
        <v>203634</v>
      </c>
      <c r="E23" s="19">
        <f>'[2]1'!$AC$44</f>
        <v>556321</v>
      </c>
      <c r="F23" s="19">
        <f>'[3]1'!$AC$44</f>
        <v>32346.848920000019</v>
      </c>
      <c r="G23" s="19">
        <f>'[4]1'!$AC$44</f>
        <v>36985</v>
      </c>
      <c r="H23" s="19">
        <f>'[5]1'!$AC$44</f>
        <v>39535</v>
      </c>
    </row>
    <row r="24" spans="2:8" x14ac:dyDescent="0.25">
      <c r="B24" s="21"/>
      <c r="C24" s="22" t="s">
        <v>33</v>
      </c>
    </row>
    <row r="25" spans="2:8" x14ac:dyDescent="0.25">
      <c r="B25" s="21"/>
      <c r="C25" s="24" t="s">
        <v>34</v>
      </c>
      <c r="D25" s="25">
        <f>'[1]1'!$AC$48</f>
        <v>150700</v>
      </c>
      <c r="E25" s="25">
        <f>'[2]1'!$AC$48</f>
        <v>14772</v>
      </c>
      <c r="F25" s="25">
        <f>'[3]1'!$AC$48</f>
        <v>1765</v>
      </c>
      <c r="G25" s="25">
        <f>'[4]1'!$AC$48</f>
        <v>0</v>
      </c>
      <c r="H25" s="26">
        <f>'[5]1'!$AC$48</f>
        <v>0</v>
      </c>
    </row>
    <row r="26" spans="2:8" x14ac:dyDescent="0.25">
      <c r="B26" s="21"/>
      <c r="C26" s="27" t="s">
        <v>35</v>
      </c>
      <c r="D26" s="23">
        <f>'[1]1'!$AC$51</f>
        <v>46029</v>
      </c>
      <c r="E26" s="23">
        <f>'[2]1'!$AC$51</f>
        <v>125222</v>
      </c>
      <c r="F26" s="23">
        <f>'[3]1'!$AC$51</f>
        <v>24859</v>
      </c>
      <c r="G26" s="23">
        <f>'[4]1'!$AC$51</f>
        <v>29462</v>
      </c>
      <c r="H26" s="28">
        <f>'[5]1'!$AC$51</f>
        <v>39535</v>
      </c>
    </row>
    <row r="27" spans="2:8" x14ac:dyDescent="0.25">
      <c r="B27" s="21"/>
      <c r="C27" s="29" t="s">
        <v>36</v>
      </c>
      <c r="D27" s="30">
        <f>D23-(D25+D26)</f>
        <v>6905</v>
      </c>
      <c r="E27" s="30">
        <f t="shared" ref="E27:G27" si="4">E23-(E25+E26)</f>
        <v>416327</v>
      </c>
      <c r="F27" s="30">
        <f t="shared" si="4"/>
        <v>5722.8489200000186</v>
      </c>
      <c r="G27" s="30">
        <f t="shared" si="4"/>
        <v>7523</v>
      </c>
      <c r="H27" s="31"/>
    </row>
    <row r="28" spans="2:8" s="20" customFormat="1" x14ac:dyDescent="0.25">
      <c r="B28" s="17">
        <v>6</v>
      </c>
      <c r="C28" s="18" t="s">
        <v>41</v>
      </c>
      <c r="D28" s="19">
        <f>'[1]2'!$AC$44</f>
        <v>78768</v>
      </c>
      <c r="E28" s="19">
        <f>'[2]2'!$AC$44</f>
        <v>250013</v>
      </c>
      <c r="F28" s="19">
        <f>'[3]2'!$AC$44</f>
        <v>273909</v>
      </c>
      <c r="G28" s="19">
        <f>'[4]2'!$AC$44</f>
        <v>180030</v>
      </c>
      <c r="H28" s="19">
        <f>'[5]2'!$AC$44</f>
        <v>92281</v>
      </c>
    </row>
    <row r="29" spans="2:8" x14ac:dyDescent="0.25">
      <c r="B29" s="21"/>
      <c r="C29" s="22" t="s">
        <v>33</v>
      </c>
    </row>
    <row r="30" spans="2:8" x14ac:dyDescent="0.25">
      <c r="B30" s="21"/>
      <c r="C30" s="24" t="s">
        <v>34</v>
      </c>
      <c r="D30" s="25">
        <f>'[1]2'!$AC$48</f>
        <v>-7430</v>
      </c>
      <c r="E30" s="25">
        <f>'[2]2'!$AC$48</f>
        <v>118388</v>
      </c>
      <c r="F30" s="25">
        <f>'[3]2'!$AC$48</f>
        <v>99852</v>
      </c>
      <c r="G30" s="25">
        <f>'[4]2'!$AC$48</f>
        <v>238603</v>
      </c>
      <c r="H30" s="26">
        <f>'[5]2'!$AC$48</f>
        <v>119469</v>
      </c>
    </row>
    <row r="31" spans="2:8" x14ac:dyDescent="0.25">
      <c r="B31" s="21"/>
      <c r="C31" s="27" t="s">
        <v>35</v>
      </c>
      <c r="D31" s="23">
        <f>'[1]2'!$AC$51</f>
        <v>125058</v>
      </c>
      <c r="E31" s="23">
        <f>'[2]2'!$AC$51</f>
        <v>83772</v>
      </c>
      <c r="F31" s="23">
        <f>'[3]2'!$AC$51</f>
        <v>150631</v>
      </c>
      <c r="G31" s="23">
        <f>'[4]2'!$AC$51</f>
        <v>-232748</v>
      </c>
      <c r="H31" s="28">
        <f>'[5]2'!$AC$51</f>
        <v>-104521</v>
      </c>
    </row>
    <row r="32" spans="2:8" x14ac:dyDescent="0.25">
      <c r="B32" s="21"/>
      <c r="C32" s="29" t="s">
        <v>36</v>
      </c>
      <c r="D32" s="30">
        <f>D28-(D30+D31)</f>
        <v>-38860</v>
      </c>
      <c r="E32" s="30">
        <f t="shared" ref="E32:G32" si="5">E28-(E30+E31)</f>
        <v>47853</v>
      </c>
      <c r="F32" s="30">
        <f t="shared" si="5"/>
        <v>23426</v>
      </c>
      <c r="G32" s="30">
        <f t="shared" si="5"/>
        <v>174175</v>
      </c>
      <c r="H32" s="31"/>
    </row>
    <row r="33" spans="2:8" s="20" customFormat="1" x14ac:dyDescent="0.25">
      <c r="B33" s="17">
        <v>7</v>
      </c>
      <c r="C33" s="18" t="s">
        <v>42</v>
      </c>
      <c r="D33" s="19">
        <f>'[1]3'!$AC$44</f>
        <v>29448</v>
      </c>
      <c r="E33" s="19">
        <f>'[2]3'!$AC$44</f>
        <v>13491</v>
      </c>
      <c r="F33" s="19">
        <f>'[3]3'!$AC$44</f>
        <v>20388</v>
      </c>
      <c r="G33" s="19">
        <f>'[4]3'!$AC$44</f>
        <v>8578</v>
      </c>
      <c r="H33" s="19">
        <f>'[5]3'!$AC$44</f>
        <v>4369</v>
      </c>
    </row>
    <row r="34" spans="2:8" x14ac:dyDescent="0.25">
      <c r="B34" s="21"/>
      <c r="C34" s="22" t="s">
        <v>33</v>
      </c>
    </row>
    <row r="35" spans="2:8" x14ac:dyDescent="0.25">
      <c r="B35" s="21"/>
      <c r="C35" s="24" t="s">
        <v>34</v>
      </c>
      <c r="D35" s="25">
        <f>'[1]3'!$AC$48</f>
        <v>10162</v>
      </c>
      <c r="E35" s="25">
        <f>'[2]3'!$AC$48</f>
        <v>965</v>
      </c>
      <c r="F35" s="25">
        <f>'[3]3'!$AC$48</f>
        <v>0</v>
      </c>
      <c r="G35" s="25">
        <f>'[4]3'!$AC$48</f>
        <v>6805</v>
      </c>
      <c r="H35" s="26">
        <f>'[5]3'!$AC$48</f>
        <v>3873</v>
      </c>
    </row>
    <row r="36" spans="2:8" x14ac:dyDescent="0.25">
      <c r="B36" s="21"/>
      <c r="C36" s="27" t="s">
        <v>35</v>
      </c>
      <c r="D36" s="23">
        <f>'[1]3'!$AC$51</f>
        <v>14655</v>
      </c>
      <c r="E36" s="23">
        <f>'[2]3'!$AC$51</f>
        <v>1029</v>
      </c>
      <c r="F36" s="23">
        <f>'[3]3'!$AC$51</f>
        <v>1549</v>
      </c>
      <c r="G36" s="23">
        <f>'[4]3'!$AC$51</f>
        <v>509</v>
      </c>
      <c r="H36" s="28">
        <f>'[5]3'!$AC$51</f>
        <v>496</v>
      </c>
    </row>
    <row r="37" spans="2:8" x14ac:dyDescent="0.25">
      <c r="B37" s="21"/>
      <c r="C37" s="29" t="s">
        <v>36</v>
      </c>
      <c r="D37" s="30">
        <f>D33-(D35+D36)</f>
        <v>4631</v>
      </c>
      <c r="E37" s="30">
        <f t="shared" ref="E37:G37" si="6">E33-(E35+E36)</f>
        <v>11497</v>
      </c>
      <c r="F37" s="30">
        <f t="shared" si="6"/>
        <v>18839</v>
      </c>
      <c r="G37" s="30">
        <f t="shared" si="6"/>
        <v>1264</v>
      </c>
      <c r="H37" s="31"/>
    </row>
    <row r="38" spans="2:8" s="20" customFormat="1" x14ac:dyDescent="0.25">
      <c r="B38" s="17">
        <v>8</v>
      </c>
      <c r="C38" s="18" t="s">
        <v>43</v>
      </c>
      <c r="D38" s="19">
        <f>'[1]8'!$AC$44</f>
        <v>349</v>
      </c>
      <c r="E38" s="19">
        <f>'[2]8'!$AC$44</f>
        <v>76901</v>
      </c>
      <c r="F38" s="19">
        <f>'[3]8'!$AC$44</f>
        <v>17474</v>
      </c>
      <c r="G38" s="19">
        <f>'[4]8'!$AC$44</f>
        <v>223156</v>
      </c>
      <c r="H38" s="19">
        <f>'[5]8'!$AC$44</f>
        <v>9058</v>
      </c>
    </row>
    <row r="39" spans="2:8" x14ac:dyDescent="0.25">
      <c r="B39" s="21"/>
      <c r="C39" s="22" t="s">
        <v>33</v>
      </c>
    </row>
    <row r="40" spans="2:8" x14ac:dyDescent="0.25">
      <c r="B40" s="21"/>
      <c r="C40" s="24" t="s">
        <v>34</v>
      </c>
      <c r="D40" s="25">
        <f>'[1]8'!$AC$48</f>
        <v>149</v>
      </c>
      <c r="E40" s="25">
        <f>'[2]8'!$AC$48</f>
        <v>5916</v>
      </c>
      <c r="F40" s="25">
        <f>'[3]8'!$AC$48</f>
        <v>88</v>
      </c>
      <c r="G40" s="25">
        <f>'[4]8'!$AC$48</f>
        <v>2395</v>
      </c>
      <c r="H40" s="26">
        <f>'[5]8'!$AC$48</f>
        <v>4161</v>
      </c>
    </row>
    <row r="41" spans="2:8" x14ac:dyDescent="0.25">
      <c r="B41" s="21"/>
      <c r="C41" s="27" t="s">
        <v>35</v>
      </c>
      <c r="D41" s="23">
        <f>'[1]8'!$AC$51</f>
        <v>122</v>
      </c>
      <c r="E41" s="23">
        <f>'[2]8'!$AC$51</f>
        <v>185</v>
      </c>
      <c r="F41" s="23">
        <f>'[3]8'!$AC$51</f>
        <v>9672</v>
      </c>
      <c r="G41" s="23">
        <f>'[4]8'!$AC$51</f>
        <v>1396</v>
      </c>
      <c r="H41" s="28">
        <f>'[5]8'!$AC$51</f>
        <v>3598.9732000000267</v>
      </c>
    </row>
    <row r="42" spans="2:8" x14ac:dyDescent="0.25">
      <c r="B42" s="21"/>
      <c r="C42" s="29" t="s">
        <v>36</v>
      </c>
      <c r="D42" s="30">
        <f>D38-(D40+D41)</f>
        <v>78</v>
      </c>
      <c r="E42" s="30">
        <f t="shared" ref="E42:G42" si="7">E38-(E40+E41)</f>
        <v>70800</v>
      </c>
      <c r="F42" s="30">
        <f t="shared" si="7"/>
        <v>7714</v>
      </c>
      <c r="G42" s="30">
        <f t="shared" si="7"/>
        <v>219365</v>
      </c>
      <c r="H42" s="31"/>
    </row>
    <row r="43" spans="2:8" s="20" customFormat="1" ht="23" x14ac:dyDescent="0.25">
      <c r="B43" s="17">
        <v>9</v>
      </c>
      <c r="C43" s="18" t="s">
        <v>44</v>
      </c>
      <c r="D43" s="19">
        <f>'[1]9'!$AC$44</f>
        <v>9890</v>
      </c>
      <c r="E43" s="19">
        <f>'[2]9'!$AC$44</f>
        <v>4781</v>
      </c>
      <c r="F43" s="19">
        <f>'[3]9'!$AC$44</f>
        <v>3750</v>
      </c>
      <c r="G43" s="19">
        <f>'[4]9'!$AC$44</f>
        <v>4925</v>
      </c>
      <c r="H43" s="19">
        <f>'[5]9'!$AC$44</f>
        <v>3705</v>
      </c>
    </row>
    <row r="44" spans="2:8" x14ac:dyDescent="0.25">
      <c r="B44" s="21"/>
      <c r="C44" s="22" t="s">
        <v>33</v>
      </c>
    </row>
    <row r="45" spans="2:8" x14ac:dyDescent="0.25">
      <c r="B45" s="21"/>
      <c r="C45" s="24" t="s">
        <v>34</v>
      </c>
      <c r="D45" s="25">
        <f>'[1]9'!$AC$48</f>
        <v>3936</v>
      </c>
      <c r="E45" s="25">
        <f>'[2]9'!$AC$48</f>
        <v>1098</v>
      </c>
      <c r="F45" s="25">
        <f>'[3]9'!$AC$48</f>
        <v>599</v>
      </c>
      <c r="G45" s="25">
        <f>'[4]9'!$AC$48</f>
        <v>3680</v>
      </c>
      <c r="H45" s="26">
        <f>'[5]9'!$AC$48</f>
        <v>1738</v>
      </c>
    </row>
    <row r="46" spans="2:8" x14ac:dyDescent="0.25">
      <c r="B46" s="21"/>
      <c r="C46" s="27" t="s">
        <v>35</v>
      </c>
      <c r="D46" s="23">
        <f>'[1]9'!$AC$51</f>
        <v>5609</v>
      </c>
      <c r="E46" s="23">
        <f>'[2]9'!$AC$51</f>
        <v>2533</v>
      </c>
      <c r="F46" s="23">
        <f>'[3]9'!$AC$51</f>
        <v>1602</v>
      </c>
      <c r="G46" s="23">
        <f>'[4]9'!$AC$51</f>
        <v>1245</v>
      </c>
      <c r="H46" s="28">
        <f>'[5]9'!$AC$51</f>
        <v>1844</v>
      </c>
    </row>
    <row r="47" spans="2:8" x14ac:dyDescent="0.25">
      <c r="B47" s="21"/>
      <c r="C47" s="29" t="s">
        <v>36</v>
      </c>
      <c r="D47" s="30">
        <f>D43-(D45+D46)</f>
        <v>345</v>
      </c>
      <c r="E47" s="30">
        <f t="shared" ref="E47:G47" si="8">E43-(E45+E46)</f>
        <v>1150</v>
      </c>
      <c r="F47" s="30">
        <f t="shared" si="8"/>
        <v>1549</v>
      </c>
      <c r="G47" s="30">
        <f t="shared" si="8"/>
        <v>0</v>
      </c>
      <c r="H47" s="31"/>
    </row>
    <row r="48" spans="2:8" s="20" customFormat="1" x14ac:dyDescent="0.25">
      <c r="B48" s="17">
        <v>10</v>
      </c>
      <c r="C48" s="18" t="s">
        <v>45</v>
      </c>
      <c r="D48" s="19">
        <f>'[1]10'!$AC$44</f>
        <v>10469</v>
      </c>
      <c r="E48" s="19">
        <f>'[2]10'!$AC$44</f>
        <v>131937</v>
      </c>
      <c r="F48" s="19">
        <f>'[3]10'!$AC$44</f>
        <v>111691.00000000023</v>
      </c>
      <c r="G48" s="19">
        <f>'[4]10'!$AC$44</f>
        <v>22736</v>
      </c>
      <c r="H48" s="19">
        <f>'[5]10'!$AC$44</f>
        <v>514013</v>
      </c>
    </row>
    <row r="49" spans="2:8" x14ac:dyDescent="0.25">
      <c r="B49" s="21"/>
      <c r="C49" s="22" t="s">
        <v>33</v>
      </c>
    </row>
    <row r="50" spans="2:8" x14ac:dyDescent="0.25">
      <c r="B50" s="21"/>
      <c r="C50" s="24" t="s">
        <v>34</v>
      </c>
      <c r="D50" s="25">
        <f>'[1]10'!$AC$48</f>
        <v>0</v>
      </c>
      <c r="E50" s="25">
        <f>'[2]10'!$AC$48</f>
        <v>42618</v>
      </c>
      <c r="F50" s="25">
        <f>'[3]10'!$AC$48</f>
        <v>2034</v>
      </c>
      <c r="G50" s="25">
        <f>'[4]10'!$AC$48</f>
        <v>0</v>
      </c>
      <c r="H50" s="26">
        <f>'[5]10'!$AC$48</f>
        <v>176</v>
      </c>
    </row>
    <row r="51" spans="2:8" x14ac:dyDescent="0.25">
      <c r="B51" s="21"/>
      <c r="C51" s="27" t="s">
        <v>35</v>
      </c>
      <c r="D51" s="23">
        <f>'[1]10'!$AC$51</f>
        <v>266</v>
      </c>
      <c r="E51" s="23">
        <f>'[2]10'!$AC$51</f>
        <v>17494</v>
      </c>
      <c r="F51" s="23">
        <f>'[3]10'!$AC$51</f>
        <v>34161</v>
      </c>
      <c r="G51" s="23">
        <f>'[4]10'!$AC$51</f>
        <v>6532</v>
      </c>
      <c r="H51" s="28">
        <f>'[5]10'!$AC$51</f>
        <v>45134</v>
      </c>
    </row>
    <row r="52" spans="2:8" x14ac:dyDescent="0.25">
      <c r="B52" s="21"/>
      <c r="C52" s="29" t="s">
        <v>36</v>
      </c>
      <c r="D52" s="30">
        <f>D48-(D50+D51)</f>
        <v>10203</v>
      </c>
      <c r="E52" s="30">
        <f t="shared" ref="E52:G52" si="9">E48-(E50+E51)</f>
        <v>71825</v>
      </c>
      <c r="F52" s="30">
        <f t="shared" si="9"/>
        <v>75496.000000000233</v>
      </c>
      <c r="G52" s="30">
        <f t="shared" si="9"/>
        <v>16204</v>
      </c>
      <c r="H52" s="31"/>
    </row>
    <row r="53" spans="2:8" s="20" customFormat="1" x14ac:dyDescent="0.25">
      <c r="B53" s="17">
        <v>11</v>
      </c>
      <c r="C53" s="18" t="s">
        <v>46</v>
      </c>
      <c r="D53" s="19">
        <f>'[1]11'!$AC$44</f>
        <v>19009</v>
      </c>
      <c r="E53" s="19">
        <f>'[2]11'!$AC$44</f>
        <v>10947</v>
      </c>
      <c r="F53" s="19">
        <f>'[3]11'!$AC$44</f>
        <v>18102</v>
      </c>
      <c r="G53" s="19">
        <f>'[4]11'!$AC$44</f>
        <v>14006</v>
      </c>
      <c r="H53" s="19">
        <f>'[5]11'!$AC$44</f>
        <v>14110</v>
      </c>
    </row>
    <row r="54" spans="2:8" x14ac:dyDescent="0.25">
      <c r="B54" s="21"/>
      <c r="C54" s="22" t="s">
        <v>33</v>
      </c>
    </row>
    <row r="55" spans="2:8" x14ac:dyDescent="0.25">
      <c r="B55" s="21"/>
      <c r="C55" s="24" t="s">
        <v>34</v>
      </c>
      <c r="D55" s="25">
        <f>'[1]11'!$AC$48</f>
        <v>0</v>
      </c>
      <c r="E55" s="25">
        <f>'[2]11'!$AC$48</f>
        <v>0</v>
      </c>
      <c r="F55" s="25">
        <f>'[3]11'!$AC$48</f>
        <v>0</v>
      </c>
      <c r="G55" s="25">
        <f>'[4]11'!$AC$48</f>
        <v>1004</v>
      </c>
      <c r="H55" s="26">
        <f>'[5]11'!$AC$48</f>
        <v>0</v>
      </c>
    </row>
    <row r="56" spans="2:8" x14ac:dyDescent="0.25">
      <c r="B56" s="21"/>
      <c r="C56" s="27" t="s">
        <v>35</v>
      </c>
      <c r="D56" s="23">
        <f>'[1]11'!$AC$51</f>
        <v>16968</v>
      </c>
      <c r="E56" s="23">
        <f>'[2]11'!$AC$51</f>
        <v>10947</v>
      </c>
      <c r="F56" s="23">
        <f>'[3]11'!$AC$51</f>
        <v>14830</v>
      </c>
      <c r="G56" s="23">
        <f>'[4]11'!$AC$51</f>
        <v>13002</v>
      </c>
      <c r="H56" s="28">
        <f>'[5]11'!$AC$51</f>
        <v>6980</v>
      </c>
    </row>
    <row r="57" spans="2:8" x14ac:dyDescent="0.25">
      <c r="B57" s="21"/>
      <c r="C57" s="29" t="s">
        <v>36</v>
      </c>
      <c r="D57" s="30">
        <f>D53-(D55+D56)</f>
        <v>2041</v>
      </c>
      <c r="E57" s="30">
        <f t="shared" ref="E57:G57" si="10">E53-(E55+E56)</f>
        <v>0</v>
      </c>
      <c r="F57" s="30">
        <f t="shared" si="10"/>
        <v>3272</v>
      </c>
      <c r="G57" s="30">
        <f t="shared" si="10"/>
        <v>0</v>
      </c>
      <c r="H57" s="31"/>
    </row>
    <row r="58" spans="2:8" s="20" customFormat="1" ht="23" x14ac:dyDescent="0.25">
      <c r="B58" s="17">
        <v>12</v>
      </c>
      <c r="C58" s="18" t="s">
        <v>47</v>
      </c>
      <c r="D58" s="19">
        <f>'[1]12'!$AC$44</f>
        <v>12480</v>
      </c>
      <c r="E58" s="19">
        <f>'[2]12'!$AC$44</f>
        <v>4175</v>
      </c>
      <c r="F58" s="19">
        <f>'[3]12'!$AC$44</f>
        <v>6503</v>
      </c>
      <c r="G58" s="19">
        <f>'[4]12'!$AC$44</f>
        <v>7147</v>
      </c>
      <c r="H58" s="19">
        <f>'[5]12'!$AC$44</f>
        <v>8718</v>
      </c>
    </row>
    <row r="59" spans="2:8" x14ac:dyDescent="0.25">
      <c r="B59" s="21"/>
      <c r="C59" s="22" t="s">
        <v>33</v>
      </c>
    </row>
    <row r="60" spans="2:8" x14ac:dyDescent="0.25">
      <c r="B60" s="21"/>
      <c r="C60" s="24" t="s">
        <v>34</v>
      </c>
      <c r="D60" s="25">
        <f>'[1]12'!$AC$48</f>
        <v>7565</v>
      </c>
      <c r="E60" s="25">
        <f>'[2]12'!$AC$48</f>
        <v>77</v>
      </c>
      <c r="F60" s="25">
        <f>'[3]12'!$AC$48</f>
        <v>1949</v>
      </c>
      <c r="G60" s="25">
        <f>'[4]12'!$AC$48</f>
        <v>1603</v>
      </c>
      <c r="H60" s="26">
        <f>'[5]12'!$AC$48</f>
        <v>1313</v>
      </c>
    </row>
    <row r="61" spans="2:8" x14ac:dyDescent="0.25">
      <c r="B61" s="21"/>
      <c r="C61" s="27" t="s">
        <v>35</v>
      </c>
      <c r="D61" s="23">
        <f>'[1]12'!$AC$51</f>
        <v>3753</v>
      </c>
      <c r="E61" s="23">
        <f>'[2]12'!$AC$51</f>
        <v>3885</v>
      </c>
      <c r="F61" s="23">
        <f>'[3]12'!$AC$51</f>
        <v>4102</v>
      </c>
      <c r="G61" s="23">
        <f>'[4]12'!$AC$51</f>
        <v>2980</v>
      </c>
      <c r="H61" s="28">
        <f>'[5]12'!$AC$51</f>
        <v>2510</v>
      </c>
    </row>
    <row r="62" spans="2:8" x14ac:dyDescent="0.25">
      <c r="B62" s="21"/>
      <c r="C62" s="29" t="s">
        <v>36</v>
      </c>
      <c r="D62" s="30">
        <f>D58-(D60+D61)</f>
        <v>1162</v>
      </c>
      <c r="E62" s="30">
        <f t="shared" ref="E62:G62" si="11">E58-(E60+E61)</f>
        <v>213</v>
      </c>
      <c r="F62" s="30">
        <f t="shared" si="11"/>
        <v>452</v>
      </c>
      <c r="G62" s="30">
        <f t="shared" si="11"/>
        <v>2564</v>
      </c>
      <c r="H62" s="31"/>
    </row>
    <row r="63" spans="2:8" s="20" customFormat="1" x14ac:dyDescent="0.25">
      <c r="B63" s="17">
        <v>13</v>
      </c>
      <c r="C63" s="18" t="s">
        <v>48</v>
      </c>
      <c r="D63" s="19">
        <f>'[1]13'!$AC$44</f>
        <v>9879</v>
      </c>
      <c r="E63" s="19">
        <f>'[2]13'!$AC$44</f>
        <v>10351</v>
      </c>
      <c r="F63" s="19">
        <f>'[3]13'!$AC$44</f>
        <v>10932</v>
      </c>
      <c r="G63" s="19">
        <f>'[4]13'!$AC$44</f>
        <v>21680</v>
      </c>
      <c r="H63" s="19">
        <f>'[5]13'!$AC$44</f>
        <v>14088</v>
      </c>
    </row>
    <row r="64" spans="2:8" x14ac:dyDescent="0.25">
      <c r="B64" s="21"/>
      <c r="C64" s="22" t="s">
        <v>33</v>
      </c>
    </row>
    <row r="65" spans="2:8" x14ac:dyDescent="0.25">
      <c r="B65" s="21"/>
      <c r="C65" s="24" t="s">
        <v>34</v>
      </c>
      <c r="D65" s="25">
        <f>'[1]13'!$AC$48</f>
        <v>7682</v>
      </c>
      <c r="E65" s="25">
        <f>'[2]13'!$AC$48</f>
        <v>1096</v>
      </c>
      <c r="F65" s="25">
        <f>'[3]13'!$AC$48</f>
        <v>5831</v>
      </c>
      <c r="G65" s="25">
        <f>'[4]13'!$AC$48</f>
        <v>8001</v>
      </c>
      <c r="H65" s="26">
        <f>'[5]13'!$AC$48</f>
        <v>5525</v>
      </c>
    </row>
    <row r="66" spans="2:8" x14ac:dyDescent="0.25">
      <c r="B66" s="21"/>
      <c r="C66" s="27" t="s">
        <v>35</v>
      </c>
      <c r="D66" s="23">
        <f>'[1]13'!$AC$51</f>
        <v>1882</v>
      </c>
      <c r="E66" s="23">
        <f>'[2]13'!$AC$51</f>
        <v>7178</v>
      </c>
      <c r="F66" s="23">
        <f>'[3]13'!$AC$51</f>
        <v>3964</v>
      </c>
      <c r="G66" s="23">
        <f>'[4]13'!$AC$51</f>
        <v>13157</v>
      </c>
      <c r="H66" s="28">
        <f>'[5]13'!$AC$51</f>
        <v>8563</v>
      </c>
    </row>
    <row r="67" spans="2:8" x14ac:dyDescent="0.25">
      <c r="B67" s="21"/>
      <c r="C67" s="29" t="s">
        <v>36</v>
      </c>
      <c r="D67" s="30">
        <f>D63-(D65+D66)</f>
        <v>315</v>
      </c>
      <c r="E67" s="30">
        <f t="shared" ref="E67:G67" si="12">E63-(E65+E66)</f>
        <v>2077</v>
      </c>
      <c r="F67" s="30">
        <f t="shared" si="12"/>
        <v>1137</v>
      </c>
      <c r="G67" s="30">
        <f t="shared" si="12"/>
        <v>522</v>
      </c>
      <c r="H67" s="31"/>
    </row>
    <row r="68" spans="2:8" s="20" customFormat="1" x14ac:dyDescent="0.25">
      <c r="B68" s="17">
        <v>14</v>
      </c>
      <c r="C68" s="18" t="s">
        <v>49</v>
      </c>
      <c r="D68" s="19">
        <f>'[1]14'!$AC$44</f>
        <v>5546</v>
      </c>
      <c r="E68" s="19">
        <f>'[2]14'!$AC$44</f>
        <v>4538</v>
      </c>
      <c r="F68" s="19">
        <f>'[3]14'!$AC$44</f>
        <v>12175</v>
      </c>
      <c r="G68" s="19">
        <f>'[4]14'!$AC$44</f>
        <v>12911</v>
      </c>
      <c r="H68" s="19">
        <f>'[5]14'!$AC$44</f>
        <v>1917</v>
      </c>
    </row>
    <row r="69" spans="2:8" x14ac:dyDescent="0.25">
      <c r="B69" s="21"/>
      <c r="C69" s="22" t="s">
        <v>33</v>
      </c>
      <c r="D69" s="32" t="s">
        <v>50</v>
      </c>
    </row>
    <row r="70" spans="2:8" x14ac:dyDescent="0.25">
      <c r="B70" s="21"/>
      <c r="C70" s="24" t="s">
        <v>34</v>
      </c>
      <c r="D70" s="25">
        <f>'[1]14'!$AC$48</f>
        <v>4857</v>
      </c>
      <c r="E70" s="25">
        <f>'[2]14'!$AC$48</f>
        <v>145</v>
      </c>
      <c r="F70" s="25">
        <f>'[3]14'!$AC$48</f>
        <v>2393</v>
      </c>
      <c r="G70" s="25">
        <f>'[4]14'!$AC$48</f>
        <v>2531</v>
      </c>
      <c r="H70" s="26">
        <f>'[5]14'!$AC$48</f>
        <v>1554</v>
      </c>
    </row>
    <row r="71" spans="2:8" x14ac:dyDescent="0.25">
      <c r="B71" s="21"/>
      <c r="C71" s="27" t="s">
        <v>35</v>
      </c>
      <c r="D71" s="23">
        <f>'[1]14'!$AC$51</f>
        <v>689</v>
      </c>
      <c r="E71" s="23">
        <f>'[2]14'!$AC$51</f>
        <v>22</v>
      </c>
      <c r="F71" s="23">
        <f>'[3]14'!$AC$51</f>
        <v>4481</v>
      </c>
      <c r="G71" s="23">
        <f>'[4]14'!$AC$51</f>
        <v>9356</v>
      </c>
      <c r="H71" s="28">
        <f>'[5]14'!$AC$51</f>
        <v>363</v>
      </c>
    </row>
    <row r="72" spans="2:8" x14ac:dyDescent="0.25">
      <c r="B72" s="21"/>
      <c r="C72" s="29" t="s">
        <v>36</v>
      </c>
      <c r="D72" s="30">
        <f>D68-(D70+D71)</f>
        <v>0</v>
      </c>
      <c r="E72" s="30">
        <f t="shared" ref="E72:G72" si="13">E68-(E70+E71)</f>
        <v>4371</v>
      </c>
      <c r="F72" s="30">
        <f t="shared" si="13"/>
        <v>5301</v>
      </c>
      <c r="G72" s="30">
        <f t="shared" si="13"/>
        <v>1024</v>
      </c>
      <c r="H72" s="31"/>
    </row>
    <row r="73" spans="2:8" ht="5" customHeight="1" x14ac:dyDescent="0.25">
      <c r="C73" s="22"/>
      <c r="D73" s="23"/>
      <c r="E73" s="23"/>
      <c r="F73" s="23"/>
      <c r="G73" s="23"/>
      <c r="H73" s="23"/>
    </row>
    <row r="74" spans="2:8" ht="18.5" customHeight="1" thickBot="1" x14ac:dyDescent="0.3">
      <c r="B74" s="33" t="s">
        <v>51</v>
      </c>
      <c r="C74" s="34"/>
      <c r="D74" s="35">
        <f>SUM(D3,D8,D13,D18,D23,D28,D33,D38,D43,D48,D53,D58,D63,D68)</f>
        <v>432010</v>
      </c>
      <c r="E74" s="35">
        <f t="shared" ref="E74:H74" si="14">SUM(E3,E8,E13,E18,E23,E28,E33,E38,E43,E48,E53,E58,E63,E68)</f>
        <v>1106859</v>
      </c>
      <c r="F74" s="35">
        <f t="shared" si="14"/>
        <v>597384.84892000025</v>
      </c>
      <c r="G74" s="35">
        <f t="shared" si="14"/>
        <v>582813</v>
      </c>
      <c r="H74" s="35">
        <f t="shared" si="14"/>
        <v>748413</v>
      </c>
    </row>
    <row r="75" spans="2:8" ht="27.5" customHeight="1" thickTop="1" x14ac:dyDescent="0.25">
      <c r="B75" s="46" t="s">
        <v>52</v>
      </c>
      <c r="C75" s="46"/>
      <c r="D75" s="46"/>
      <c r="E75" s="46"/>
      <c r="F75" s="46"/>
      <c r="G75" s="46"/>
      <c r="H75" s="46"/>
    </row>
    <row r="76" spans="2:8" ht="27.5" customHeight="1" x14ac:dyDescent="0.25">
      <c r="B76" s="36"/>
      <c r="C76" s="36"/>
      <c r="D76" s="36"/>
      <c r="E76" s="36"/>
      <c r="F76" s="36"/>
      <c r="G76" s="36"/>
      <c r="H76" s="36"/>
    </row>
    <row r="77" spans="2:8" ht="27.5" customHeight="1" x14ac:dyDescent="0.25">
      <c r="B77" s="36"/>
      <c r="C77" s="36"/>
      <c r="D77" s="37">
        <f>D74-[1]Summary!$AC$44</f>
        <v>0</v>
      </c>
      <c r="E77" s="37">
        <f>E74-[2]Summary!$AC$44</f>
        <v>0</v>
      </c>
      <c r="F77" s="37">
        <f>F74-[3]Summary!$AC$44</f>
        <v>-2.3283064365386963E-9</v>
      </c>
      <c r="G77" s="37">
        <f>G74-[4]Summary!$AC$44</f>
        <v>0</v>
      </c>
      <c r="H77" s="37">
        <f>H74-[5]Summary!$AC$44</f>
        <v>0</v>
      </c>
    </row>
    <row r="78" spans="2:8" ht="27.5" customHeight="1" x14ac:dyDescent="0.25">
      <c r="B78" s="36"/>
      <c r="C78" s="36"/>
      <c r="D78" s="36"/>
      <c r="E78" s="36"/>
      <c r="F78" s="36"/>
      <c r="G78" s="36"/>
      <c r="H78" s="36"/>
    </row>
    <row r="79" spans="2:8" ht="27.5" customHeight="1" x14ac:dyDescent="0.25">
      <c r="B79" s="36"/>
      <c r="C79" s="36"/>
      <c r="D79" s="36"/>
      <c r="E79" s="36"/>
      <c r="F79" s="36"/>
      <c r="G79" s="36"/>
      <c r="H79" s="36"/>
    </row>
    <row r="80" spans="2:8" ht="27.5" customHeight="1" x14ac:dyDescent="0.25">
      <c r="B80" s="36"/>
      <c r="C80" s="36"/>
      <c r="D80" s="36"/>
      <c r="E80" s="36"/>
      <c r="F80" s="36"/>
      <c r="G80" s="36"/>
      <c r="H80" s="36"/>
    </row>
    <row r="81" spans="2:8" ht="27.5" customHeight="1" x14ac:dyDescent="0.25">
      <c r="B81" s="36"/>
      <c r="C81" s="36"/>
      <c r="D81" s="36"/>
      <c r="E81" s="36"/>
      <c r="F81" s="36"/>
      <c r="G81" s="36"/>
      <c r="H81" s="36"/>
    </row>
    <row r="82" spans="2:8" ht="27.5" customHeight="1" x14ac:dyDescent="0.25">
      <c r="B82" s="36"/>
      <c r="C82" s="36"/>
      <c r="D82" s="36"/>
      <c r="E82" s="36"/>
      <c r="F82" s="36"/>
      <c r="G82" s="36"/>
      <c r="H82" s="36"/>
    </row>
    <row r="83" spans="2:8" ht="27.5" customHeight="1" x14ac:dyDescent="0.25">
      <c r="B83" s="36"/>
      <c r="C83" s="36"/>
      <c r="D83" s="36"/>
      <c r="E83" s="36"/>
      <c r="F83" s="36"/>
      <c r="G83" s="36"/>
      <c r="H83" s="36"/>
    </row>
    <row r="84" spans="2:8" ht="27.5" customHeight="1" x14ac:dyDescent="0.25">
      <c r="B84" s="36"/>
      <c r="C84" s="36"/>
      <c r="D84" s="36"/>
      <c r="E84" s="36"/>
      <c r="F84" s="36"/>
      <c r="G84" s="36"/>
      <c r="H84" s="36"/>
    </row>
    <row r="85" spans="2:8" ht="24.5" customHeight="1" x14ac:dyDescent="0.25">
      <c r="C85" s="38"/>
      <c r="D85" s="38"/>
      <c r="E85" s="38"/>
      <c r="F85" s="38"/>
      <c r="G85" s="38"/>
      <c r="H85" s="38"/>
    </row>
    <row r="86" spans="2:8" ht="33" customHeight="1" x14ac:dyDescent="0.25">
      <c r="C86" s="39" t="s">
        <v>53</v>
      </c>
      <c r="D86" s="40" t="s">
        <v>54</v>
      </c>
      <c r="E86" s="40" t="s">
        <v>55</v>
      </c>
      <c r="F86" s="40" t="s">
        <v>56</v>
      </c>
      <c r="G86" s="40" t="s">
        <v>57</v>
      </c>
      <c r="H86" s="40" t="s">
        <v>58</v>
      </c>
    </row>
    <row r="87" spans="2:8" x14ac:dyDescent="0.25">
      <c r="C87" s="16" t="s">
        <v>32</v>
      </c>
      <c r="D87" s="32">
        <f>'[1]4'!$AC$48</f>
        <v>8363</v>
      </c>
      <c r="E87" s="32">
        <f>'[2]4'!$AC$48</f>
        <v>293</v>
      </c>
      <c r="F87" s="32">
        <f>'[3]4'!$AC$48</f>
        <v>9922</v>
      </c>
      <c r="G87" s="32">
        <f>'[4]4'!$AC$48</f>
        <v>4258</v>
      </c>
      <c r="H87" s="32">
        <f>'[5]4'!$AC$48</f>
        <v>2263</v>
      </c>
    </row>
    <row r="88" spans="2:8" x14ac:dyDescent="0.25">
      <c r="C88" s="16" t="s">
        <v>37</v>
      </c>
      <c r="D88" s="32">
        <f>'[1]5'!$AC$48</f>
        <v>7148</v>
      </c>
      <c r="E88" s="32">
        <f>'[2]5'!$AC$48</f>
        <v>4174</v>
      </c>
      <c r="F88" s="32">
        <f>'[3]5'!$AC$48</f>
        <v>5796</v>
      </c>
      <c r="G88" s="32">
        <f>'[4]5'!$AC$48</f>
        <v>4046</v>
      </c>
      <c r="H88" s="32">
        <f>'[5]5'!$AC$48</f>
        <v>527</v>
      </c>
    </row>
    <row r="89" spans="2:8" x14ac:dyDescent="0.25">
      <c r="C89" s="16" t="s">
        <v>38</v>
      </c>
      <c r="D89" s="32">
        <f>'[1]6'!$AC$48</f>
        <v>3503</v>
      </c>
      <c r="E89" s="32">
        <f>'[2]6'!$AC$48</f>
        <v>0</v>
      </c>
      <c r="F89" s="32">
        <f>'[3]6'!$AC$48</f>
        <v>988</v>
      </c>
      <c r="G89" s="32">
        <f>'[4]6'!$AC$48</f>
        <v>238</v>
      </c>
      <c r="H89" s="32">
        <f>'[5]6'!$AC$48</f>
        <v>1440</v>
      </c>
    </row>
    <row r="90" spans="2:8" x14ac:dyDescent="0.25">
      <c r="C90" s="16" t="s">
        <v>39</v>
      </c>
      <c r="D90" s="32">
        <f>'[1]7'!$AC$48</f>
        <v>4800</v>
      </c>
      <c r="E90" s="32">
        <f>'[2]7'!$AC$48</f>
        <v>1302</v>
      </c>
      <c r="F90" s="32">
        <f>'[3]7'!$AC$48</f>
        <v>3628</v>
      </c>
      <c r="G90" s="32">
        <f>'[4]7'!$AC$48</f>
        <v>5533</v>
      </c>
      <c r="H90" s="32">
        <f>'[5]7'!$AC$48</f>
        <v>2447</v>
      </c>
    </row>
    <row r="91" spans="2:8" x14ac:dyDescent="0.25">
      <c r="C91" s="16" t="s">
        <v>40</v>
      </c>
      <c r="D91" s="32">
        <f>'[1]1'!$AC$48</f>
        <v>150700</v>
      </c>
      <c r="E91" s="32">
        <f>'[2]1'!$AC$48</f>
        <v>14772</v>
      </c>
      <c r="F91" s="32">
        <f>'[3]1'!$AC$48</f>
        <v>1765</v>
      </c>
      <c r="G91" s="32">
        <f>'[4]1'!$AC$48</f>
        <v>0</v>
      </c>
      <c r="H91" s="32">
        <f>'[5]1'!$AC$48</f>
        <v>0</v>
      </c>
    </row>
    <row r="92" spans="2:8" x14ac:dyDescent="0.25">
      <c r="C92" s="16" t="s">
        <v>41</v>
      </c>
      <c r="D92" s="32">
        <f>'[1]2'!$AC$48</f>
        <v>-7430</v>
      </c>
      <c r="E92" s="32">
        <f>'[2]2'!$AC$48</f>
        <v>118388</v>
      </c>
      <c r="F92" s="32">
        <f>'[3]2'!$AC$48</f>
        <v>99852</v>
      </c>
      <c r="G92" s="32">
        <f>'[4]2'!$AC$48</f>
        <v>238603</v>
      </c>
      <c r="H92" s="32">
        <f>'[5]2'!$AC$48</f>
        <v>119469</v>
      </c>
    </row>
    <row r="93" spans="2:8" x14ac:dyDescent="0.25">
      <c r="C93" s="16" t="s">
        <v>42</v>
      </c>
      <c r="D93" s="32">
        <f>'[1]3'!$AC$48</f>
        <v>10162</v>
      </c>
      <c r="E93" s="32">
        <f>'[2]3'!$AC$48</f>
        <v>965</v>
      </c>
      <c r="F93" s="32">
        <f>'[3]3'!$AC$48</f>
        <v>0</v>
      </c>
      <c r="G93" s="32">
        <f>'[4]3'!$AC$48</f>
        <v>6805</v>
      </c>
      <c r="H93" s="32">
        <f>'[5]3'!$AC$48</f>
        <v>3873</v>
      </c>
    </row>
    <row r="94" spans="2:8" x14ac:dyDescent="0.25">
      <c r="C94" s="16" t="s">
        <v>59</v>
      </c>
      <c r="D94" s="32">
        <f>'[1]8'!$AC$48</f>
        <v>149</v>
      </c>
      <c r="E94" s="32">
        <f>'[2]8'!$AC$48</f>
        <v>5916</v>
      </c>
      <c r="F94" s="32">
        <f>'[3]8'!$AC$48</f>
        <v>88</v>
      </c>
      <c r="G94" s="32">
        <f>'[4]8'!$AC$48</f>
        <v>2395</v>
      </c>
      <c r="H94" s="32">
        <f>'[5]8'!$AC$48</f>
        <v>4161</v>
      </c>
    </row>
    <row r="95" spans="2:8" ht="23" x14ac:dyDescent="0.25">
      <c r="C95" s="16" t="s">
        <v>44</v>
      </c>
      <c r="D95" s="32">
        <f>'[1]9'!$AC$48</f>
        <v>3936</v>
      </c>
      <c r="E95" s="32">
        <f>'[2]9'!$AC$48</f>
        <v>1098</v>
      </c>
      <c r="F95" s="32">
        <f>'[3]9'!$AC$48</f>
        <v>599</v>
      </c>
      <c r="G95" s="32">
        <f>'[4]9'!$AC$48</f>
        <v>3680</v>
      </c>
      <c r="H95" s="32">
        <f>'[5]9'!$AC$48</f>
        <v>1738</v>
      </c>
    </row>
    <row r="96" spans="2:8" x14ac:dyDescent="0.25">
      <c r="C96" s="16" t="s">
        <v>60</v>
      </c>
      <c r="D96" s="32">
        <f>'[1]10'!$AC$48</f>
        <v>0</v>
      </c>
      <c r="E96" s="32">
        <f>'[2]10'!$AC$48</f>
        <v>42618</v>
      </c>
      <c r="F96" s="32">
        <f>'[3]10'!$AC$48</f>
        <v>2034</v>
      </c>
      <c r="G96" s="32">
        <f>'[4]10'!$AC$48</f>
        <v>0</v>
      </c>
      <c r="H96" s="32">
        <f>'[5]10'!$AC$48</f>
        <v>176</v>
      </c>
    </row>
    <row r="97" spans="3:8" x14ac:dyDescent="0.25">
      <c r="C97" s="16" t="s">
        <v>46</v>
      </c>
      <c r="D97" s="32">
        <f>'[1]11'!$AC$48</f>
        <v>0</v>
      </c>
      <c r="E97" s="32">
        <f>'[2]11'!$AC$48</f>
        <v>0</v>
      </c>
      <c r="F97" s="32">
        <f>'[3]11'!$AC$48</f>
        <v>0</v>
      </c>
      <c r="G97" s="32">
        <f>'[4]11'!$AC$48</f>
        <v>1004</v>
      </c>
      <c r="H97" s="32">
        <f>'[5]11'!$AC$48</f>
        <v>0</v>
      </c>
    </row>
    <row r="98" spans="3:8" x14ac:dyDescent="0.25">
      <c r="C98" s="16" t="s">
        <v>47</v>
      </c>
      <c r="D98" s="32">
        <f>'[1]12'!$AC$48</f>
        <v>7565</v>
      </c>
      <c r="E98" s="32">
        <f>'[2]12'!$AC$48</f>
        <v>77</v>
      </c>
      <c r="F98" s="32">
        <f>'[3]12'!$AC$48</f>
        <v>1949</v>
      </c>
      <c r="G98" s="32">
        <f>'[4]12'!$AC$48</f>
        <v>1603</v>
      </c>
      <c r="H98" s="32">
        <f>'[5]12'!$AC$48</f>
        <v>1313</v>
      </c>
    </row>
    <row r="99" spans="3:8" x14ac:dyDescent="0.25">
      <c r="C99" s="16" t="s">
        <v>48</v>
      </c>
      <c r="D99" s="32">
        <f>'[1]13'!$AC$48</f>
        <v>7682</v>
      </c>
      <c r="E99" s="32">
        <f>'[2]13'!$AC$48</f>
        <v>1096</v>
      </c>
      <c r="F99" s="32">
        <f>'[3]13'!$AC$48</f>
        <v>5831</v>
      </c>
      <c r="G99" s="32">
        <f>'[4]13'!$AC$48</f>
        <v>8001</v>
      </c>
      <c r="H99" s="32">
        <f>'[5]13'!$AC$48</f>
        <v>5525</v>
      </c>
    </row>
    <row r="100" spans="3:8" x14ac:dyDescent="0.25">
      <c r="C100" s="16" t="s">
        <v>49</v>
      </c>
      <c r="D100" s="32">
        <f>'[1]14'!$AC$48</f>
        <v>4857</v>
      </c>
      <c r="E100" s="32">
        <f>'[2]14'!$AC$48</f>
        <v>145</v>
      </c>
      <c r="F100" s="32">
        <f>'[3]14'!$AC$48</f>
        <v>2393</v>
      </c>
      <c r="G100" s="32">
        <f>'[4]14'!$AC$48</f>
        <v>2531</v>
      </c>
      <c r="H100" s="32">
        <f>'[5]14'!$AC$48</f>
        <v>1554</v>
      </c>
    </row>
    <row r="101" spans="3:8" ht="23.25" customHeight="1" thickBot="1" x14ac:dyDescent="0.3">
      <c r="C101" s="34" t="s">
        <v>61</v>
      </c>
      <c r="D101" s="35">
        <f t="shared" ref="D101:H101" si="15">SUM(D87:D100)</f>
        <v>201435</v>
      </c>
      <c r="E101" s="35">
        <f t="shared" si="15"/>
        <v>190844</v>
      </c>
      <c r="F101" s="35">
        <f t="shared" si="15"/>
        <v>134845</v>
      </c>
      <c r="G101" s="35">
        <f t="shared" si="15"/>
        <v>278697</v>
      </c>
      <c r="H101" s="35">
        <f t="shared" si="15"/>
        <v>144486</v>
      </c>
    </row>
    <row r="102" spans="3:8" ht="16.5" customHeight="1" thickTop="1" x14ac:dyDescent="0.25">
      <c r="C102" s="46" t="s">
        <v>62</v>
      </c>
      <c r="D102" s="46"/>
      <c r="E102" s="46"/>
      <c r="F102" s="46"/>
      <c r="G102" s="46"/>
      <c r="H102" s="46"/>
    </row>
  </sheetData>
  <mergeCells count="3">
    <mergeCell ref="B1:H1"/>
    <mergeCell ref="B75:H75"/>
    <mergeCell ref="C102:H102"/>
  </mergeCells>
  <pageMargins left="0.70866141732283472" right="0.70866141732283472" top="0.74803149606299213" bottom="0.74803149606299213" header="0.31496062992125984" footer="0.31496062992125984"/>
  <pageSetup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Surrendered &amp; allocated</vt:lpstr>
      <vt:lpstr>Previous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Pienaar</dc:creator>
  <cp:lastModifiedBy>Lynne Saayman</cp:lastModifiedBy>
  <dcterms:created xsi:type="dcterms:W3CDTF">2024-10-18T09:27:17Z</dcterms:created>
  <dcterms:modified xsi:type="dcterms:W3CDTF">2024-10-24T05:31:23Z</dcterms:modified>
</cp:coreProperties>
</file>